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tilization for PEC" sheetId="1" r:id="rId1"/>
    <sheet name="Historical Factors" sheetId="2" r:id="rId2"/>
    <sheet name="NDC" sheetId="3" r:id="rId3"/>
  </sheets>
  <definedNames>
    <definedName name="Print_Area_1">'Utilization for PEC'!$A$1:$K$29</definedName>
    <definedName name="Print_Area_2">'Historical Factors'!$A$3:$S$19</definedName>
    <definedName name="Print_Area_3">'NDC'!$A$2:$G$9</definedName>
  </definedNames>
  <calcPr fullCalcOnLoad="1"/>
</workbook>
</file>

<file path=xl/sharedStrings.xml><?xml version="1.0" encoding="utf-8"?>
<sst xmlns="http://schemas.openxmlformats.org/spreadsheetml/2006/main" count="207" uniqueCount="62">
  <si>
    <t>Brand Name</t>
  </si>
  <si>
    <t>Generic Name</t>
  </si>
  <si>
    <t>Strength</t>
  </si>
  <si>
    <t>Dosage Form</t>
  </si>
  <si>
    <t>MTF</t>
  </si>
  <si>
    <t xml:space="preserve">  </t>
  </si>
  <si>
    <t xml:space="preserve">VICTRELIS                  </t>
  </si>
  <si>
    <t>BOCEPREVIR</t>
  </si>
  <si>
    <t xml:space="preserve">200 MG    </t>
  </si>
  <si>
    <t xml:space="preserve">CAPSULE   </t>
  </si>
  <si>
    <t>EA</t>
  </si>
  <si>
    <t xml:space="preserve">INCIVEK                    </t>
  </si>
  <si>
    <t>TELAPREVIR</t>
  </si>
  <si>
    <t xml:space="preserve">375 MG    </t>
  </si>
  <si>
    <t xml:space="preserve">TABLET    </t>
  </si>
  <si>
    <t>Retail</t>
  </si>
  <si>
    <t>Mail Order</t>
  </si>
  <si>
    <t>NDC</t>
  </si>
  <si>
    <t>Manufacturer</t>
  </si>
  <si>
    <t>00085031402</t>
  </si>
  <si>
    <t>MERCK SHARP &amp; D</t>
  </si>
  <si>
    <t>51167010001</t>
  </si>
  <si>
    <t>VERTEX PHARMACE</t>
  </si>
  <si>
    <t>Unit of Measure</t>
  </si>
  <si>
    <t>Hepatitis C Protease Inhibitors Subclass NDC/Manufacturer Listing</t>
  </si>
  <si>
    <t>GENERIC NAME</t>
  </si>
  <si>
    <t>SERVICE CATEGORY</t>
  </si>
  <si>
    <t>CASE PACK</t>
  </si>
  <si>
    <t>PACKAGE SIZE</t>
  </si>
  <si>
    <t>STRENGTH</t>
  </si>
  <si>
    <t>DOSAGE FORM</t>
  </si>
  <si>
    <t>JUL-11 TOTAL QTY DISPENSED</t>
  </si>
  <si>
    <t>AUG-11 TOTAL QTY DISPENSED</t>
  </si>
  <si>
    <t>SEP-11 TOTAL QTY DISPENSED</t>
  </si>
  <si>
    <t>OCT-11 TOTAL QTY DISPENSED</t>
  </si>
  <si>
    <t>NOV-11 TOTAL QTY DISPENSED</t>
  </si>
  <si>
    <t>DEC-11 TOTAL QTY DISPENSED</t>
  </si>
  <si>
    <t>JAN-12 TOTAL QTY DISPENSED</t>
  </si>
  <si>
    <t>FEB-12 TOTAL QTY DISPENSED</t>
  </si>
  <si>
    <t>MAR-12 TOTAL QTY DISPENSED</t>
  </si>
  <si>
    <t>APR-12 TOTAL QTY DISPENSED</t>
  </si>
  <si>
    <t>MAY-12 TOTAL QTY DISPENSED</t>
  </si>
  <si>
    <t>JUN-12 TOTAL QTY DISPENSED</t>
  </si>
  <si>
    <t>TOTAL QTY DISPENSED</t>
  </si>
  <si>
    <t>Hepatitis C Protease Inhibitors Subclass Monthly Usage</t>
  </si>
  <si>
    <t>Source: PDTS 1 Jul 2011 - 30 Jun 2012</t>
  </si>
  <si>
    <t>Sum:</t>
  </si>
  <si>
    <t>All POS</t>
  </si>
  <si>
    <t>The cost determination is only one factor used in the Committee's overall cost-effectiveness analysis. In the absence of a valid UF BPA or UF VARR offer, the Committee will use prices as described in the DoD P&amp;T Committee Evaluation of these agents.  Columns E, F, and G will be used to determine the price across the three points of service</t>
  </si>
  <si>
    <t>POS</t>
  </si>
  <si>
    <t>Evaluation Price (per tab/cap/ml)</t>
  </si>
  <si>
    <t>Total Quantity Dispensed</t>
  </si>
  <si>
    <t>Total Days of Therapy</t>
  </si>
  <si>
    <t>% market share by days of Therapy (POS)</t>
  </si>
  <si>
    <t>Average Tabs/Day of Therapy</t>
  </si>
  <si>
    <t>Cost/Day of Therapy</t>
  </si>
  <si>
    <t>Total Cost of Therapy</t>
  </si>
  <si>
    <t>Weighted Average Cost per Day of Therapy</t>
  </si>
  <si>
    <t xml:space="preserve"> </t>
  </si>
  <si>
    <t>Mail</t>
  </si>
  <si>
    <t>All  POS</t>
  </si>
  <si>
    <t>Hepatitis C Protease Inhibitors Subclass Cost Determination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</si>
</sst>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#,##0.0000"/>
    <numFmt numFmtId="167" formatCode="\$#,##0;[Red]&quot;$-&quot;#,##0"/>
    <numFmt numFmtId="168" formatCode="mmm/yy"/>
    <numFmt numFmtId="169" formatCode="&quot;$&quot;#,##0.00"/>
    <numFmt numFmtId="170" formatCode="&quot;$&quot;#,##0"/>
  </numFmts>
  <fonts count="4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168" fontId="1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8" fontId="1" fillId="34" borderId="13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4" xfId="0" applyNumberFormat="1" applyFont="1" applyFill="1" applyBorder="1" applyAlignment="1">
      <alignment horizontal="left" vertical="center"/>
    </xf>
    <xf numFmtId="0" fontId="1" fillId="34" borderId="15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0" fillId="33" borderId="13" xfId="0" applyNumberFormat="1" applyFont="1" applyFill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0" fontId="42" fillId="37" borderId="16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9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9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170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169" fontId="0" fillId="38" borderId="0" xfId="0" applyNumberFormat="1" applyFill="1" applyBorder="1" applyAlignment="1">
      <alignment horizontal="right"/>
    </xf>
    <xf numFmtId="3" fontId="0" fillId="38" borderId="0" xfId="0" applyNumberFormat="1" applyFill="1" applyBorder="1" applyAlignment="1">
      <alignment horizontal="right"/>
    </xf>
    <xf numFmtId="9" fontId="0" fillId="38" borderId="0" xfId="0" applyNumberFormat="1" applyFill="1" applyBorder="1" applyAlignment="1">
      <alignment horizontal="right"/>
    </xf>
    <xf numFmtId="2" fontId="0" fillId="38" borderId="0" xfId="0" applyNumberFormat="1" applyFill="1" applyBorder="1" applyAlignment="1">
      <alignment horizontal="right"/>
    </xf>
    <xf numFmtId="170" fontId="0" fillId="38" borderId="0" xfId="0" applyNumberFormat="1" applyFill="1" applyBorder="1" applyAlignment="1">
      <alignment horizontal="right"/>
    </xf>
    <xf numFmtId="169" fontId="0" fillId="38" borderId="18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0" fillId="0" borderId="19" xfId="0" applyBorder="1" applyAlignment="1">
      <alignment/>
    </xf>
    <xf numFmtId="169" fontId="0" fillId="0" borderId="19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169" fontId="1" fillId="0" borderId="19" xfId="0" applyNumberFormat="1" applyFont="1" applyBorder="1" applyAlignment="1">
      <alignment horizontal="right"/>
    </xf>
    <xf numFmtId="170" fontId="1" fillId="0" borderId="19" xfId="0" applyNumberFormat="1" applyFont="1" applyBorder="1" applyAlignment="1">
      <alignment horizontal="right"/>
    </xf>
    <xf numFmtId="0" fontId="0" fillId="39" borderId="2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0" fontId="44" fillId="4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F28" sqref="F28"/>
    </sheetView>
  </sheetViews>
  <sheetFormatPr defaultColWidth="9.140625" defaultRowHeight="12.75"/>
  <cols>
    <col min="1" max="1" width="24.421875" style="0" customWidth="1"/>
    <col min="2" max="2" width="9.57421875" style="0" bestFit="1" customWidth="1"/>
    <col min="3" max="3" width="9.8515625" style="0" bestFit="1" customWidth="1"/>
    <col min="4" max="4" width="11.421875" style="0" bestFit="1" customWidth="1"/>
    <col min="5" max="5" width="15.28125" style="0" customWidth="1"/>
    <col min="6" max="6" width="13.140625" style="0" customWidth="1"/>
    <col min="7" max="7" width="11.57421875" style="0" customWidth="1"/>
    <col min="8" max="8" width="18.28125" style="0" customWidth="1"/>
    <col min="9" max="9" width="11.28125" style="0" customWidth="1"/>
    <col min="10" max="10" width="9.8515625" style="0" bestFit="1" customWidth="1"/>
    <col min="11" max="11" width="13.140625" style="0" customWidth="1"/>
    <col min="12" max="12" width="20.7109375" style="0" customWidth="1"/>
  </cols>
  <sheetData>
    <row r="1" ht="15.75">
      <c r="A1" s="7" t="s">
        <v>61</v>
      </c>
    </row>
    <row r="2" ht="12.75">
      <c r="A2" s="10" t="s">
        <v>45</v>
      </c>
    </row>
    <row r="4" spans="1:12" ht="12.75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3.5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39.75" customHeight="1" thickBot="1" thickTop="1">
      <c r="A6" s="30" t="s">
        <v>1</v>
      </c>
      <c r="B6" s="30" t="s">
        <v>49</v>
      </c>
      <c r="C6" s="30" t="s">
        <v>2</v>
      </c>
      <c r="D6" s="30" t="s">
        <v>3</v>
      </c>
      <c r="E6" s="31" t="s">
        <v>50</v>
      </c>
      <c r="F6" s="30" t="s">
        <v>51</v>
      </c>
      <c r="G6" s="30" t="s">
        <v>52</v>
      </c>
      <c r="H6" s="30" t="s">
        <v>53</v>
      </c>
      <c r="I6" s="30" t="s">
        <v>54</v>
      </c>
      <c r="J6" s="30" t="s">
        <v>55</v>
      </c>
      <c r="K6" s="30" t="s">
        <v>56</v>
      </c>
      <c r="L6" s="30" t="s">
        <v>57</v>
      </c>
    </row>
    <row r="7" spans="1:12" ht="13.5" thickTop="1">
      <c r="A7" s="71" t="s">
        <v>7</v>
      </c>
      <c r="B7" s="74" t="s">
        <v>4</v>
      </c>
      <c r="C7" s="32" t="s">
        <v>8</v>
      </c>
      <c r="D7" s="32" t="s">
        <v>9</v>
      </c>
      <c r="E7" s="33">
        <v>1</v>
      </c>
      <c r="F7" s="34">
        <v>132657</v>
      </c>
      <c r="G7" s="34">
        <f>F7/I7</f>
        <v>11035.23039648461</v>
      </c>
      <c r="H7" s="35">
        <f>G7/G8</f>
        <v>1</v>
      </c>
      <c r="I7" s="36">
        <f>(F10+F13)/(G10+G13)</f>
        <v>12.021226130653266</v>
      </c>
      <c r="J7" s="33">
        <f>E7*I7</f>
        <v>12.021226130653266</v>
      </c>
      <c r="K7" s="37">
        <f>G7*J7</f>
        <v>132657</v>
      </c>
      <c r="L7" s="75">
        <f>K8/G8</f>
        <v>12.021226130653266</v>
      </c>
    </row>
    <row r="8" spans="1:12" ht="12.75">
      <c r="A8" s="72"/>
      <c r="B8" s="67"/>
      <c r="C8" s="38"/>
      <c r="D8" s="38"/>
      <c r="E8" s="39"/>
      <c r="F8" s="40">
        <f>SUM(F7)</f>
        <v>132657</v>
      </c>
      <c r="G8" s="40">
        <f>SUM(G7:G7)</f>
        <v>11035.23039648461</v>
      </c>
      <c r="H8" s="41">
        <f>SUM(H7:H7)</f>
        <v>1</v>
      </c>
      <c r="I8" s="42"/>
      <c r="J8" s="43"/>
      <c r="K8" s="44">
        <f>SUM(K7:K7)</f>
        <v>132657</v>
      </c>
      <c r="L8" s="68"/>
    </row>
    <row r="9" spans="1:12" ht="12.75">
      <c r="A9" s="72"/>
      <c r="B9" s="45"/>
      <c r="C9" s="46"/>
      <c r="D9" s="46"/>
      <c r="E9" s="47"/>
      <c r="F9" s="48"/>
      <c r="G9" s="48"/>
      <c r="H9" s="49" t="s">
        <v>58</v>
      </c>
      <c r="I9" s="50"/>
      <c r="J9" s="47"/>
      <c r="K9" s="51"/>
      <c r="L9" s="52"/>
    </row>
    <row r="10" spans="1:12" ht="12.75">
      <c r="A10" s="72"/>
      <c r="B10" s="67" t="s">
        <v>15</v>
      </c>
      <c r="C10" s="38" t="s">
        <v>8</v>
      </c>
      <c r="D10" s="38" t="s">
        <v>9</v>
      </c>
      <c r="E10" s="39">
        <v>1</v>
      </c>
      <c r="F10" s="53">
        <v>262068</v>
      </c>
      <c r="G10" s="53">
        <v>21809</v>
      </c>
      <c r="H10" s="54">
        <f>G10/G11</f>
        <v>1</v>
      </c>
      <c r="I10" s="55">
        <f>F10/G10</f>
        <v>12.016506946673392</v>
      </c>
      <c r="J10" s="39">
        <f>E10*I10</f>
        <v>12.016506946673392</v>
      </c>
      <c r="K10" s="56">
        <f>G10*J10</f>
        <v>262068</v>
      </c>
      <c r="L10" s="68">
        <f>K11/G11</f>
        <v>12.016506946673392</v>
      </c>
    </row>
    <row r="11" spans="1:12" ht="12.75">
      <c r="A11" s="72"/>
      <c r="B11" s="67"/>
      <c r="C11" s="38"/>
      <c r="D11" s="38"/>
      <c r="E11" s="39"/>
      <c r="F11" s="40">
        <f>SUM(F10)</f>
        <v>262068</v>
      </c>
      <c r="G11" s="40">
        <f>SUM(G10)</f>
        <v>21809</v>
      </c>
      <c r="H11" s="41">
        <f>SUM(H10:H10)</f>
        <v>1</v>
      </c>
      <c r="I11" s="42"/>
      <c r="J11" s="43"/>
      <c r="K11" s="44">
        <f>SUM(K10:K10)</f>
        <v>262068</v>
      </c>
      <c r="L11" s="68"/>
    </row>
    <row r="12" spans="1:12" ht="12.75">
      <c r="A12" s="72"/>
      <c r="B12" s="45"/>
      <c r="C12" s="46"/>
      <c r="D12" s="46"/>
      <c r="E12" s="47"/>
      <c r="F12" s="48"/>
      <c r="G12" s="48"/>
      <c r="H12" s="49" t="s">
        <v>58</v>
      </c>
      <c r="I12" s="50"/>
      <c r="J12" s="47"/>
      <c r="K12" s="51"/>
      <c r="L12" s="52"/>
    </row>
    <row r="13" spans="1:12" ht="12.75">
      <c r="A13" s="72"/>
      <c r="B13" s="67" t="s">
        <v>59</v>
      </c>
      <c r="C13" s="38" t="s">
        <v>8</v>
      </c>
      <c r="D13" s="38" t="s">
        <v>9</v>
      </c>
      <c r="E13" s="39">
        <v>1</v>
      </c>
      <c r="F13" s="53">
        <v>36960</v>
      </c>
      <c r="G13" s="53">
        <v>3066</v>
      </c>
      <c r="H13" s="54">
        <f>G13/G14</f>
        <v>1</v>
      </c>
      <c r="I13" s="55">
        <f>F13/G13</f>
        <v>12.054794520547945</v>
      </c>
      <c r="J13" s="39">
        <f>E13*I13</f>
        <v>12.054794520547945</v>
      </c>
      <c r="K13" s="56">
        <f>G13*J13</f>
        <v>36960</v>
      </c>
      <c r="L13" s="68">
        <f>K14/G14</f>
        <v>12.054794520547945</v>
      </c>
    </row>
    <row r="14" spans="1:12" ht="12.75">
      <c r="A14" s="72"/>
      <c r="B14" s="67"/>
      <c r="C14" s="38"/>
      <c r="D14" s="38"/>
      <c r="E14" s="39"/>
      <c r="F14" s="40">
        <f>SUM(F13)</f>
        <v>36960</v>
      </c>
      <c r="G14" s="40">
        <f>SUM(G13)</f>
        <v>3066</v>
      </c>
      <c r="H14" s="41">
        <f>SUM(H13:H13)</f>
        <v>1</v>
      </c>
      <c r="I14" s="42"/>
      <c r="J14" s="43"/>
      <c r="K14" s="44">
        <f>SUM(K13:K13)</f>
        <v>36960</v>
      </c>
      <c r="L14" s="68"/>
    </row>
    <row r="15" spans="1:12" ht="12.75">
      <c r="A15" s="72"/>
      <c r="B15" s="45"/>
      <c r="C15" s="46"/>
      <c r="D15" s="46"/>
      <c r="E15" s="47"/>
      <c r="F15" s="48"/>
      <c r="G15" s="48"/>
      <c r="H15" s="49" t="s">
        <v>58</v>
      </c>
      <c r="I15" s="50"/>
      <c r="J15" s="47"/>
      <c r="K15" s="51"/>
      <c r="L15" s="52"/>
    </row>
    <row r="16" spans="1:12" ht="12.75">
      <c r="A16" s="72"/>
      <c r="B16" s="67" t="s">
        <v>60</v>
      </c>
      <c r="C16" s="38" t="str">
        <f>C13</f>
        <v>200 MG    </v>
      </c>
      <c r="D16" s="38" t="str">
        <f>D13</f>
        <v>CAPSULE   </v>
      </c>
      <c r="E16" s="39">
        <f>(E7*(F7/F16))+(E10*(F10/F16))+(E13*(F13/F16))</f>
        <v>1</v>
      </c>
      <c r="F16" s="53">
        <f>F7+F10+F13</f>
        <v>431685</v>
      </c>
      <c r="G16" s="53">
        <f>G7+G10+G13</f>
        <v>35910.23039648461</v>
      </c>
      <c r="H16" s="54">
        <f>G16/G17</f>
        <v>1</v>
      </c>
      <c r="I16" s="55">
        <f>F16/G16</f>
        <v>12.021226130653268</v>
      </c>
      <c r="J16" s="39">
        <f>E16*I16</f>
        <v>12.021226130653268</v>
      </c>
      <c r="K16" s="56">
        <f>G16*J16</f>
        <v>431685</v>
      </c>
      <c r="L16" s="68">
        <f>K17/G17</f>
        <v>12.021226130653268</v>
      </c>
    </row>
    <row r="17" spans="1:12" ht="13.5" thickBot="1">
      <c r="A17" s="73"/>
      <c r="B17" s="69"/>
      <c r="C17" s="57"/>
      <c r="D17" s="57"/>
      <c r="E17" s="58"/>
      <c r="F17" s="59">
        <f>SUM(F16:F16)</f>
        <v>431685</v>
      </c>
      <c r="G17" s="59">
        <f>SUM(G16:G16)</f>
        <v>35910.23039648461</v>
      </c>
      <c r="H17" s="60">
        <f>SUM(H16:H16)</f>
        <v>1</v>
      </c>
      <c r="I17" s="61" t="s">
        <v>58</v>
      </c>
      <c r="J17" s="62"/>
      <c r="K17" s="63">
        <f>SUM(K16:K16)</f>
        <v>431685</v>
      </c>
      <c r="L17" s="70"/>
    </row>
    <row r="18" spans="1:12" ht="14.25" thickBot="1" thickTop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</row>
    <row r="19" spans="1:12" ht="13.5" thickTop="1">
      <c r="A19" s="71" t="s">
        <v>12</v>
      </c>
      <c r="B19" s="74" t="s">
        <v>4</v>
      </c>
      <c r="C19" s="32" t="s">
        <v>13</v>
      </c>
      <c r="D19" s="32" t="s">
        <v>14</v>
      </c>
      <c r="E19" s="33">
        <v>1</v>
      </c>
      <c r="F19" s="34">
        <v>119490</v>
      </c>
      <c r="G19" s="34">
        <f>F19/I19</f>
        <v>19941.634318986187</v>
      </c>
      <c r="H19" s="35">
        <f>G19/G20</f>
        <v>1</v>
      </c>
      <c r="I19" s="36">
        <f>(F22+F25)/(G22+G25)</f>
        <v>5.99198631810408</v>
      </c>
      <c r="J19" s="33">
        <f>E19*I19</f>
        <v>5.99198631810408</v>
      </c>
      <c r="K19" s="37">
        <f>G19*J19</f>
        <v>119490</v>
      </c>
      <c r="L19" s="75">
        <f>K20/G20</f>
        <v>5.99198631810408</v>
      </c>
    </row>
    <row r="20" spans="1:12" ht="12.75">
      <c r="A20" s="72"/>
      <c r="B20" s="67"/>
      <c r="C20" s="38"/>
      <c r="D20" s="38"/>
      <c r="E20" s="39"/>
      <c r="F20" s="40">
        <f>SUM(F19)</f>
        <v>119490</v>
      </c>
      <c r="G20" s="40">
        <f>SUM(G19:G19)</f>
        <v>19941.634318986187</v>
      </c>
      <c r="H20" s="41">
        <f>SUM(H19:H19)</f>
        <v>1</v>
      </c>
      <c r="I20" s="42"/>
      <c r="J20" s="43"/>
      <c r="K20" s="44">
        <f>SUM(K19:K19)</f>
        <v>119490</v>
      </c>
      <c r="L20" s="68"/>
    </row>
    <row r="21" spans="1:12" ht="12.75">
      <c r="A21" s="72"/>
      <c r="B21" s="45"/>
      <c r="C21" s="46"/>
      <c r="D21" s="46"/>
      <c r="E21" s="47"/>
      <c r="F21" s="48"/>
      <c r="G21" s="48"/>
      <c r="H21" s="49" t="s">
        <v>58</v>
      </c>
      <c r="I21" s="50"/>
      <c r="J21" s="47"/>
      <c r="K21" s="51"/>
      <c r="L21" s="52"/>
    </row>
    <row r="22" spans="1:12" ht="12.75">
      <c r="A22" s="72"/>
      <c r="B22" s="67" t="s">
        <v>15</v>
      </c>
      <c r="C22" s="38" t="s">
        <v>13</v>
      </c>
      <c r="D22" s="38" t="s">
        <v>14</v>
      </c>
      <c r="E22" s="39">
        <v>1</v>
      </c>
      <c r="F22" s="53">
        <v>216356</v>
      </c>
      <c r="G22" s="53">
        <v>36154</v>
      </c>
      <c r="H22" s="54">
        <f>G22/G23</f>
        <v>1</v>
      </c>
      <c r="I22" s="55">
        <f>F22/G22</f>
        <v>5.984289428555623</v>
      </c>
      <c r="J22" s="39">
        <f>E22*I22</f>
        <v>5.984289428555623</v>
      </c>
      <c r="K22" s="56">
        <f>G22*J22</f>
        <v>216356</v>
      </c>
      <c r="L22" s="68">
        <f>K23/G23</f>
        <v>5.984289428555623</v>
      </c>
    </row>
    <row r="23" spans="1:12" ht="12.75">
      <c r="A23" s="72"/>
      <c r="B23" s="67"/>
      <c r="C23" s="38"/>
      <c r="D23" s="38"/>
      <c r="E23" s="39"/>
      <c r="F23" s="40">
        <f>SUM(F22)</f>
        <v>216356</v>
      </c>
      <c r="G23" s="40">
        <f>SUM(G22)</f>
        <v>36154</v>
      </c>
      <c r="H23" s="41">
        <f>SUM(H22:H22)</f>
        <v>1</v>
      </c>
      <c r="I23" s="42"/>
      <c r="J23" s="43"/>
      <c r="K23" s="44">
        <f>SUM(K22:K22)</f>
        <v>216356</v>
      </c>
      <c r="L23" s="68"/>
    </row>
    <row r="24" spans="1:12" ht="12.75">
      <c r="A24" s="72"/>
      <c r="B24" s="45"/>
      <c r="C24" s="46"/>
      <c r="D24" s="46"/>
      <c r="E24" s="47"/>
      <c r="F24" s="48"/>
      <c r="G24" s="48"/>
      <c r="H24" s="49" t="s">
        <v>58</v>
      </c>
      <c r="I24" s="50"/>
      <c r="J24" s="47"/>
      <c r="K24" s="51"/>
      <c r="L24" s="52"/>
    </row>
    <row r="25" spans="1:12" ht="12.75">
      <c r="A25" s="72"/>
      <c r="B25" s="67" t="s">
        <v>59</v>
      </c>
      <c r="C25" s="38" t="s">
        <v>13</v>
      </c>
      <c r="D25" s="38" t="s">
        <v>14</v>
      </c>
      <c r="E25" s="39">
        <v>1</v>
      </c>
      <c r="F25" s="53">
        <v>28896</v>
      </c>
      <c r="G25" s="53">
        <v>4776</v>
      </c>
      <c r="H25" s="54">
        <f>G25/G26</f>
        <v>1</v>
      </c>
      <c r="I25" s="55">
        <f>F25/G25</f>
        <v>6.050251256281407</v>
      </c>
      <c r="J25" s="39">
        <f>E25*I25</f>
        <v>6.050251256281407</v>
      </c>
      <c r="K25" s="56">
        <f>G25*J25</f>
        <v>28896</v>
      </c>
      <c r="L25" s="68">
        <f>K26/G26</f>
        <v>6.050251256281407</v>
      </c>
    </row>
    <row r="26" spans="1:12" ht="12.75">
      <c r="A26" s="72"/>
      <c r="B26" s="67"/>
      <c r="C26" s="38"/>
      <c r="D26" s="38"/>
      <c r="E26" s="39"/>
      <c r="F26" s="40">
        <f>SUM(F25)</f>
        <v>28896</v>
      </c>
      <c r="G26" s="40">
        <f>SUM(G25)</f>
        <v>4776</v>
      </c>
      <c r="H26" s="41">
        <f>SUM(H25:H25)</f>
        <v>1</v>
      </c>
      <c r="I26" s="42"/>
      <c r="J26" s="43"/>
      <c r="K26" s="44">
        <f>SUM(K25:K25)</f>
        <v>28896</v>
      </c>
      <c r="L26" s="68"/>
    </row>
    <row r="27" spans="1:12" ht="12.75">
      <c r="A27" s="72"/>
      <c r="B27" s="45"/>
      <c r="C27" s="46"/>
      <c r="D27" s="46"/>
      <c r="E27" s="47"/>
      <c r="F27" s="48"/>
      <c r="G27" s="48"/>
      <c r="H27" s="49" t="s">
        <v>58</v>
      </c>
      <c r="I27" s="50"/>
      <c r="J27" s="47"/>
      <c r="K27" s="51"/>
      <c r="L27" s="52"/>
    </row>
    <row r="28" spans="1:12" ht="12.75">
      <c r="A28" s="72"/>
      <c r="B28" s="67" t="s">
        <v>60</v>
      </c>
      <c r="C28" s="38" t="str">
        <f>C25</f>
        <v>375 MG    </v>
      </c>
      <c r="D28" s="38" t="str">
        <f>D25</f>
        <v>TABLET    </v>
      </c>
      <c r="E28" s="39">
        <f>(E19*(F19/F28))+(E22*(F22/F28))+(E25*(F25/F28))</f>
        <v>0.9999999999999999</v>
      </c>
      <c r="F28" s="53">
        <f>F19+F22+F25</f>
        <v>364742</v>
      </c>
      <c r="G28" s="53">
        <f>G19+G22+G25</f>
        <v>60871.63431898619</v>
      </c>
      <c r="H28" s="54">
        <f>G28/G29</f>
        <v>1</v>
      </c>
      <c r="I28" s="55">
        <f>F28/G28</f>
        <v>5.99198631810408</v>
      </c>
      <c r="J28" s="39">
        <f>E28*I28</f>
        <v>5.991986318104079</v>
      </c>
      <c r="K28" s="56">
        <f>G28*J28</f>
        <v>364741.99999999994</v>
      </c>
      <c r="L28" s="68">
        <f>K29/G29</f>
        <v>5.991986318104079</v>
      </c>
    </row>
    <row r="29" spans="1:12" ht="13.5" thickBot="1">
      <c r="A29" s="73"/>
      <c r="B29" s="69"/>
      <c r="C29" s="57"/>
      <c r="D29" s="57"/>
      <c r="E29" s="58"/>
      <c r="F29" s="59">
        <f>SUM(F28:F28)</f>
        <v>364742</v>
      </c>
      <c r="G29" s="59">
        <f>SUM(G28:G28)</f>
        <v>60871.63431898619</v>
      </c>
      <c r="H29" s="60">
        <f>SUM(H28:H28)</f>
        <v>1</v>
      </c>
      <c r="I29" s="61" t="s">
        <v>58</v>
      </c>
      <c r="J29" s="62"/>
      <c r="K29" s="63">
        <f>SUM(K28:K28)</f>
        <v>364741.99999999994</v>
      </c>
      <c r="L29" s="70"/>
    </row>
    <row r="30" ht="13.5" thickTop="1"/>
  </sheetData>
  <sheetProtection/>
  <mergeCells count="19">
    <mergeCell ref="B22:B23"/>
    <mergeCell ref="L22:L23"/>
    <mergeCell ref="A4:L5"/>
    <mergeCell ref="B7:B8"/>
    <mergeCell ref="L7:L8"/>
    <mergeCell ref="B10:B11"/>
    <mergeCell ref="L10:L11"/>
    <mergeCell ref="B13:B14"/>
    <mergeCell ref="L13:L14"/>
    <mergeCell ref="B25:B26"/>
    <mergeCell ref="L25:L26"/>
    <mergeCell ref="B28:B29"/>
    <mergeCell ref="L28:L29"/>
    <mergeCell ref="A19:A29"/>
    <mergeCell ref="B16:B17"/>
    <mergeCell ref="L16:L17"/>
    <mergeCell ref="A7:A17"/>
    <mergeCell ref="B19:B20"/>
    <mergeCell ref="L19:L20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pane xSplit="6" ySplit="5" topLeftCell="M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1" sqref="G1:R16384"/>
    </sheetView>
  </sheetViews>
  <sheetFormatPr defaultColWidth="9.140625" defaultRowHeight="12.75"/>
  <cols>
    <col min="1" max="1" width="17.421875" style="0" customWidth="1"/>
    <col min="2" max="2" width="11.140625" style="0" bestFit="1" customWidth="1"/>
    <col min="3" max="3" width="11.7109375" style="0" bestFit="1" customWidth="1"/>
    <col min="4" max="4" width="14.7109375" style="0" bestFit="1" customWidth="1"/>
    <col min="5" max="5" width="11.00390625" style="0" bestFit="1" customWidth="1"/>
    <col min="6" max="6" width="15.00390625" style="0" bestFit="1" customWidth="1"/>
    <col min="7" max="18" width="16.00390625" style="0" bestFit="1" customWidth="1"/>
    <col min="19" max="19" width="11.57421875" style="0" bestFit="1" customWidth="1"/>
  </cols>
  <sheetData>
    <row r="1" ht="15.75">
      <c r="A1" s="7" t="s">
        <v>44</v>
      </c>
    </row>
    <row r="2" ht="12.75">
      <c r="A2" s="10" t="s">
        <v>45</v>
      </c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30" customHeight="1">
      <c r="A5" s="8" t="s">
        <v>25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9" t="s">
        <v>35</v>
      </c>
      <c r="L5" s="9" t="s">
        <v>36</v>
      </c>
      <c r="M5" s="9" t="s">
        <v>37</v>
      </c>
      <c r="N5" s="9" t="s">
        <v>38</v>
      </c>
      <c r="O5" s="9" t="s">
        <v>39</v>
      </c>
      <c r="P5" s="9" t="s">
        <v>40</v>
      </c>
      <c r="Q5" s="9" t="s">
        <v>41</v>
      </c>
      <c r="R5" s="19" t="s">
        <v>42</v>
      </c>
      <c r="S5" s="22" t="s">
        <v>43</v>
      </c>
      <c r="T5" s="1"/>
    </row>
    <row r="6" spans="1:20" ht="12.75">
      <c r="A6" s="2" t="s">
        <v>7</v>
      </c>
      <c r="B6" s="2" t="s">
        <v>4</v>
      </c>
      <c r="C6" s="4">
        <v>1</v>
      </c>
      <c r="D6" s="5">
        <v>336</v>
      </c>
      <c r="E6" s="2" t="s">
        <v>8</v>
      </c>
      <c r="F6" s="2" t="s">
        <v>9</v>
      </c>
      <c r="G6" s="11">
        <v>0</v>
      </c>
      <c r="H6" s="3">
        <v>2716</v>
      </c>
      <c r="I6" s="3">
        <v>8431</v>
      </c>
      <c r="J6" s="3">
        <v>11458</v>
      </c>
      <c r="K6" s="3">
        <v>11329</v>
      </c>
      <c r="L6" s="3">
        <v>13532</v>
      </c>
      <c r="M6" s="3">
        <v>12549</v>
      </c>
      <c r="N6" s="3">
        <v>16404</v>
      </c>
      <c r="O6" s="3">
        <v>15606</v>
      </c>
      <c r="P6" s="3">
        <v>13320</v>
      </c>
      <c r="Q6" s="3">
        <v>15840</v>
      </c>
      <c r="R6" s="20">
        <v>11472</v>
      </c>
      <c r="S6" s="23">
        <f>SUM(G6:R6)</f>
        <v>132657</v>
      </c>
      <c r="T6" s="1"/>
    </row>
    <row r="7" spans="1:20" ht="12.75">
      <c r="A7" s="2" t="s">
        <v>12</v>
      </c>
      <c r="B7" s="2" t="s">
        <v>4</v>
      </c>
      <c r="C7" s="4">
        <v>1</v>
      </c>
      <c r="D7" s="5">
        <v>168</v>
      </c>
      <c r="E7" s="2" t="s">
        <v>13</v>
      </c>
      <c r="F7" s="12" t="s">
        <v>14</v>
      </c>
      <c r="G7" s="13">
        <v>0</v>
      </c>
      <c r="H7" s="14">
        <v>2184</v>
      </c>
      <c r="I7" s="14">
        <v>5713</v>
      </c>
      <c r="J7" s="14">
        <v>33388</v>
      </c>
      <c r="K7" s="14">
        <v>34932</v>
      </c>
      <c r="L7" s="14">
        <v>4524</v>
      </c>
      <c r="M7" s="14">
        <v>8413</v>
      </c>
      <c r="N7" s="14">
        <v>6565</v>
      </c>
      <c r="O7" s="14">
        <v>5728</v>
      </c>
      <c r="P7" s="14">
        <v>6773</v>
      </c>
      <c r="Q7" s="14">
        <v>6566</v>
      </c>
      <c r="R7" s="21">
        <v>4704</v>
      </c>
      <c r="S7" s="23">
        <f>SUM(G7:R7)</f>
        <v>119490</v>
      </c>
      <c r="T7" s="1"/>
    </row>
    <row r="8" spans="6:19" ht="15">
      <c r="F8" s="16" t="s">
        <v>46</v>
      </c>
      <c r="G8" s="17">
        <f>SUM(G6:G7)</f>
        <v>0</v>
      </c>
      <c r="H8" s="17">
        <f aca="true" t="shared" si="0" ref="H8:S8">SUM(H6:H7)</f>
        <v>4900</v>
      </c>
      <c r="I8" s="17">
        <f t="shared" si="0"/>
        <v>14144</v>
      </c>
      <c r="J8" s="17">
        <f t="shared" si="0"/>
        <v>44846</v>
      </c>
      <c r="K8" s="17">
        <f t="shared" si="0"/>
        <v>46261</v>
      </c>
      <c r="L8" s="17">
        <f t="shared" si="0"/>
        <v>18056</v>
      </c>
      <c r="M8" s="17">
        <f t="shared" si="0"/>
        <v>20962</v>
      </c>
      <c r="N8" s="17">
        <f t="shared" si="0"/>
        <v>22969</v>
      </c>
      <c r="O8" s="17">
        <f t="shared" si="0"/>
        <v>21334</v>
      </c>
      <c r="P8" s="17">
        <f t="shared" si="0"/>
        <v>20093</v>
      </c>
      <c r="Q8" s="17">
        <f t="shared" si="0"/>
        <v>22406</v>
      </c>
      <c r="R8" s="17">
        <f t="shared" si="0"/>
        <v>16176</v>
      </c>
      <c r="S8" s="18">
        <f t="shared" si="0"/>
        <v>252147</v>
      </c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0" customHeight="1">
      <c r="A10" s="8" t="s">
        <v>25</v>
      </c>
      <c r="B10" s="8" t="s">
        <v>26</v>
      </c>
      <c r="C10" s="8" t="s">
        <v>27</v>
      </c>
      <c r="D10" s="8" t="s">
        <v>28</v>
      </c>
      <c r="E10" s="8" t="s">
        <v>29</v>
      </c>
      <c r="F10" s="8" t="s">
        <v>30</v>
      </c>
      <c r="G10" s="9" t="s">
        <v>31</v>
      </c>
      <c r="H10" s="9" t="s">
        <v>32</v>
      </c>
      <c r="I10" s="9" t="s">
        <v>33</v>
      </c>
      <c r="J10" s="9" t="s">
        <v>34</v>
      </c>
      <c r="K10" s="9" t="s">
        <v>35</v>
      </c>
      <c r="L10" s="9" t="s">
        <v>36</v>
      </c>
      <c r="M10" s="9" t="s">
        <v>37</v>
      </c>
      <c r="N10" s="9" t="s">
        <v>38</v>
      </c>
      <c r="O10" s="9" t="s">
        <v>39</v>
      </c>
      <c r="P10" s="9" t="s">
        <v>40</v>
      </c>
      <c r="Q10" s="9" t="s">
        <v>41</v>
      </c>
      <c r="R10" s="19" t="s">
        <v>42</v>
      </c>
      <c r="S10" s="22" t="s">
        <v>43</v>
      </c>
    </row>
    <row r="11" spans="1:19" ht="12.75">
      <c r="A11" s="2" t="s">
        <v>7</v>
      </c>
      <c r="B11" s="2" t="s">
        <v>15</v>
      </c>
      <c r="C11" s="4">
        <v>1</v>
      </c>
      <c r="D11" s="5">
        <v>336</v>
      </c>
      <c r="E11" s="2" t="s">
        <v>8</v>
      </c>
      <c r="F11" s="2" t="s">
        <v>9</v>
      </c>
      <c r="G11" s="3">
        <v>7752</v>
      </c>
      <c r="H11" s="3">
        <v>16128</v>
      </c>
      <c r="I11" s="3">
        <v>17520</v>
      </c>
      <c r="J11" s="3">
        <v>24888</v>
      </c>
      <c r="K11" s="3">
        <v>22980</v>
      </c>
      <c r="L11" s="3">
        <v>24912</v>
      </c>
      <c r="M11" s="3">
        <v>30264</v>
      </c>
      <c r="N11" s="3">
        <v>22416</v>
      </c>
      <c r="O11" s="3">
        <v>27936</v>
      </c>
      <c r="P11" s="3">
        <v>21744</v>
      </c>
      <c r="Q11" s="3">
        <v>26016</v>
      </c>
      <c r="R11" s="20">
        <v>19512</v>
      </c>
      <c r="S11" s="23">
        <f>SUM(G11:R11)</f>
        <v>262068</v>
      </c>
    </row>
    <row r="12" spans="1:19" ht="12.75">
      <c r="A12" s="2" t="s">
        <v>12</v>
      </c>
      <c r="B12" s="2" t="s">
        <v>15</v>
      </c>
      <c r="C12" s="4">
        <v>1</v>
      </c>
      <c r="D12" s="5">
        <v>168</v>
      </c>
      <c r="E12" s="2" t="s">
        <v>13</v>
      </c>
      <c r="F12" s="12" t="s">
        <v>14</v>
      </c>
      <c r="G12" s="14">
        <v>12948</v>
      </c>
      <c r="H12" s="14">
        <v>22860</v>
      </c>
      <c r="I12" s="14">
        <v>32772</v>
      </c>
      <c r="J12" s="14">
        <v>24372</v>
      </c>
      <c r="K12" s="14">
        <v>23700</v>
      </c>
      <c r="L12" s="14">
        <v>16800</v>
      </c>
      <c r="M12" s="14">
        <v>14784</v>
      </c>
      <c r="N12" s="14">
        <v>15804</v>
      </c>
      <c r="O12" s="14">
        <v>17484</v>
      </c>
      <c r="P12" s="14">
        <v>12781</v>
      </c>
      <c r="Q12" s="14">
        <v>11761</v>
      </c>
      <c r="R12" s="21">
        <v>10290</v>
      </c>
      <c r="S12" s="23">
        <f>SUM(G12:R12)</f>
        <v>216356</v>
      </c>
    </row>
    <row r="13" spans="6:19" ht="15">
      <c r="F13" s="15" t="s">
        <v>46</v>
      </c>
      <c r="G13" s="17">
        <f>SUM(G11:G12)</f>
        <v>20700</v>
      </c>
      <c r="H13" s="17">
        <f aca="true" t="shared" si="1" ref="H13:S13">SUM(H11:H12)</f>
        <v>38988</v>
      </c>
      <c r="I13" s="17">
        <f t="shared" si="1"/>
        <v>50292</v>
      </c>
      <c r="J13" s="17">
        <f t="shared" si="1"/>
        <v>49260</v>
      </c>
      <c r="K13" s="17">
        <f t="shared" si="1"/>
        <v>46680</v>
      </c>
      <c r="L13" s="17">
        <f t="shared" si="1"/>
        <v>41712</v>
      </c>
      <c r="M13" s="17">
        <f t="shared" si="1"/>
        <v>45048</v>
      </c>
      <c r="N13" s="17">
        <f t="shared" si="1"/>
        <v>38220</v>
      </c>
      <c r="O13" s="17">
        <f t="shared" si="1"/>
        <v>45420</v>
      </c>
      <c r="P13" s="17">
        <f t="shared" si="1"/>
        <v>34525</v>
      </c>
      <c r="Q13" s="17">
        <f t="shared" si="1"/>
        <v>37777</v>
      </c>
      <c r="R13" s="17">
        <f t="shared" si="1"/>
        <v>29802</v>
      </c>
      <c r="S13" s="18">
        <f t="shared" si="1"/>
        <v>478424</v>
      </c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" customHeight="1">
      <c r="A15" s="8" t="s">
        <v>25</v>
      </c>
      <c r="B15" s="8" t="s">
        <v>26</v>
      </c>
      <c r="C15" s="8" t="s">
        <v>27</v>
      </c>
      <c r="D15" s="8" t="s">
        <v>28</v>
      </c>
      <c r="E15" s="8" t="s">
        <v>29</v>
      </c>
      <c r="F15" s="8" t="s">
        <v>30</v>
      </c>
      <c r="G15" s="9" t="s">
        <v>31</v>
      </c>
      <c r="H15" s="9" t="s">
        <v>32</v>
      </c>
      <c r="I15" s="9" t="s">
        <v>33</v>
      </c>
      <c r="J15" s="9" t="s">
        <v>34</v>
      </c>
      <c r="K15" s="9" t="s">
        <v>35</v>
      </c>
      <c r="L15" s="9" t="s">
        <v>36</v>
      </c>
      <c r="M15" s="9" t="s">
        <v>37</v>
      </c>
      <c r="N15" s="9" t="s">
        <v>38</v>
      </c>
      <c r="O15" s="9" t="s">
        <v>39</v>
      </c>
      <c r="P15" s="9" t="s">
        <v>40</v>
      </c>
      <c r="Q15" s="9" t="s">
        <v>41</v>
      </c>
      <c r="R15" s="19" t="s">
        <v>42</v>
      </c>
      <c r="S15" s="22" t="s">
        <v>43</v>
      </c>
    </row>
    <row r="16" spans="1:19" ht="12.75">
      <c r="A16" s="2" t="s">
        <v>7</v>
      </c>
      <c r="B16" s="2" t="s">
        <v>16</v>
      </c>
      <c r="C16" s="4">
        <v>1</v>
      </c>
      <c r="D16" s="5">
        <v>336</v>
      </c>
      <c r="E16" s="2" t="s">
        <v>8</v>
      </c>
      <c r="F16" s="2" t="s">
        <v>9</v>
      </c>
      <c r="G16" s="3">
        <v>1080</v>
      </c>
      <c r="H16" s="3">
        <v>1056</v>
      </c>
      <c r="I16" s="3">
        <v>1200</v>
      </c>
      <c r="J16" s="3">
        <v>2112</v>
      </c>
      <c r="K16" s="3">
        <v>2832</v>
      </c>
      <c r="L16" s="3">
        <v>2496</v>
      </c>
      <c r="M16" s="3">
        <v>3504</v>
      </c>
      <c r="N16" s="3">
        <v>2136</v>
      </c>
      <c r="O16" s="3">
        <v>7464</v>
      </c>
      <c r="P16" s="3">
        <v>3168</v>
      </c>
      <c r="Q16" s="3">
        <v>6048</v>
      </c>
      <c r="R16" s="20">
        <v>3864</v>
      </c>
      <c r="S16" s="23">
        <f>SUM(G16:R16)</f>
        <v>36960</v>
      </c>
    </row>
    <row r="17" spans="1:19" ht="12.75">
      <c r="A17" s="2" t="s">
        <v>12</v>
      </c>
      <c r="B17" s="2" t="s">
        <v>16</v>
      </c>
      <c r="C17" s="4">
        <v>1</v>
      </c>
      <c r="D17" s="5">
        <v>168</v>
      </c>
      <c r="E17" s="2" t="s">
        <v>13</v>
      </c>
      <c r="F17" s="12" t="s">
        <v>14</v>
      </c>
      <c r="G17" s="14">
        <v>1176</v>
      </c>
      <c r="H17" s="14">
        <v>3654</v>
      </c>
      <c r="I17" s="14">
        <v>3108</v>
      </c>
      <c r="J17" s="14">
        <v>3066</v>
      </c>
      <c r="K17" s="14">
        <v>2436</v>
      </c>
      <c r="L17" s="14">
        <v>3528</v>
      </c>
      <c r="M17" s="14">
        <v>4200</v>
      </c>
      <c r="N17" s="14">
        <v>1008</v>
      </c>
      <c r="O17" s="14">
        <v>2352</v>
      </c>
      <c r="P17" s="14">
        <v>1344</v>
      </c>
      <c r="Q17" s="14">
        <v>2352</v>
      </c>
      <c r="R17" s="21">
        <v>672</v>
      </c>
      <c r="S17" s="23">
        <f>SUM(G17:R17)</f>
        <v>28896</v>
      </c>
    </row>
    <row r="18" spans="6:19" ht="15">
      <c r="F18" s="15" t="s">
        <v>46</v>
      </c>
      <c r="G18" s="17">
        <f>SUM(G16:G17)</f>
        <v>2256</v>
      </c>
      <c r="H18" s="17">
        <f aca="true" t="shared" si="2" ref="H18:S18">SUM(H16:H17)</f>
        <v>4710</v>
      </c>
      <c r="I18" s="17">
        <f t="shared" si="2"/>
        <v>4308</v>
      </c>
      <c r="J18" s="17">
        <f t="shared" si="2"/>
        <v>5178</v>
      </c>
      <c r="K18" s="17">
        <f t="shared" si="2"/>
        <v>5268</v>
      </c>
      <c r="L18" s="17">
        <f t="shared" si="2"/>
        <v>6024</v>
      </c>
      <c r="M18" s="17">
        <f t="shared" si="2"/>
        <v>7704</v>
      </c>
      <c r="N18" s="17">
        <f t="shared" si="2"/>
        <v>3144</v>
      </c>
      <c r="O18" s="17">
        <f t="shared" si="2"/>
        <v>9816</v>
      </c>
      <c r="P18" s="17">
        <f t="shared" si="2"/>
        <v>4512</v>
      </c>
      <c r="Q18" s="17">
        <f t="shared" si="2"/>
        <v>8400</v>
      </c>
      <c r="R18" s="17">
        <f t="shared" si="2"/>
        <v>4536</v>
      </c>
      <c r="S18" s="18">
        <f t="shared" si="2"/>
        <v>65856</v>
      </c>
    </row>
    <row r="20" spans="1:19" ht="25.5">
      <c r="A20" s="8" t="s">
        <v>25</v>
      </c>
      <c r="B20" s="8" t="s">
        <v>26</v>
      </c>
      <c r="C20" s="8" t="s">
        <v>27</v>
      </c>
      <c r="D20" s="8" t="s">
        <v>28</v>
      </c>
      <c r="E20" s="8" t="s">
        <v>29</v>
      </c>
      <c r="F20" s="8" t="s">
        <v>30</v>
      </c>
      <c r="G20" s="9" t="s">
        <v>31</v>
      </c>
      <c r="H20" s="9" t="s">
        <v>32</v>
      </c>
      <c r="I20" s="9" t="s">
        <v>33</v>
      </c>
      <c r="J20" s="9" t="s">
        <v>34</v>
      </c>
      <c r="K20" s="9" t="s">
        <v>35</v>
      </c>
      <c r="L20" s="9" t="s">
        <v>36</v>
      </c>
      <c r="M20" s="9" t="s">
        <v>37</v>
      </c>
      <c r="N20" s="9" t="s">
        <v>38</v>
      </c>
      <c r="O20" s="9" t="s">
        <v>39</v>
      </c>
      <c r="P20" s="9" t="s">
        <v>40</v>
      </c>
      <c r="Q20" s="9" t="s">
        <v>41</v>
      </c>
      <c r="R20" s="19" t="s">
        <v>42</v>
      </c>
      <c r="S20" s="26" t="s">
        <v>43</v>
      </c>
    </row>
    <row r="21" spans="1:19" ht="12.75">
      <c r="A21" s="2" t="s">
        <v>7</v>
      </c>
      <c r="B21" s="24" t="s">
        <v>47</v>
      </c>
      <c r="C21" s="4">
        <v>1</v>
      </c>
      <c r="D21" s="5">
        <v>336</v>
      </c>
      <c r="E21" s="2" t="s">
        <v>8</v>
      </c>
      <c r="F21" s="25" t="s">
        <v>9</v>
      </c>
      <c r="G21" s="27">
        <f>G6+G11+G16</f>
        <v>8832</v>
      </c>
      <c r="H21" s="27">
        <f aca="true" t="shared" si="3" ref="H21:R21">H6+H11+H16</f>
        <v>19900</v>
      </c>
      <c r="I21" s="27">
        <f t="shared" si="3"/>
        <v>27151</v>
      </c>
      <c r="J21" s="27">
        <f t="shared" si="3"/>
        <v>38458</v>
      </c>
      <c r="K21" s="27">
        <f t="shared" si="3"/>
        <v>37141</v>
      </c>
      <c r="L21" s="27">
        <f t="shared" si="3"/>
        <v>40940</v>
      </c>
      <c r="M21" s="27">
        <f t="shared" si="3"/>
        <v>46317</v>
      </c>
      <c r="N21" s="27">
        <f t="shared" si="3"/>
        <v>40956</v>
      </c>
      <c r="O21" s="27">
        <f t="shared" si="3"/>
        <v>51006</v>
      </c>
      <c r="P21" s="27">
        <f t="shared" si="3"/>
        <v>38232</v>
      </c>
      <c r="Q21" s="27">
        <f t="shared" si="3"/>
        <v>47904</v>
      </c>
      <c r="R21" s="27">
        <f t="shared" si="3"/>
        <v>34848</v>
      </c>
      <c r="S21" s="17">
        <f>SUM(G21:R21)</f>
        <v>431685</v>
      </c>
    </row>
    <row r="22" spans="1:19" ht="12.75">
      <c r="A22" s="2" t="s">
        <v>12</v>
      </c>
      <c r="B22" s="24" t="s">
        <v>47</v>
      </c>
      <c r="C22" s="4">
        <v>1</v>
      </c>
      <c r="D22" s="5">
        <v>168</v>
      </c>
      <c r="E22" s="2" t="s">
        <v>13</v>
      </c>
      <c r="F22" s="28" t="s">
        <v>14</v>
      </c>
      <c r="G22" s="29">
        <f>G7+G12+G17</f>
        <v>14124</v>
      </c>
      <c r="H22" s="29">
        <f aca="true" t="shared" si="4" ref="H22:R22">H7+H12+H17</f>
        <v>28698</v>
      </c>
      <c r="I22" s="29">
        <f t="shared" si="4"/>
        <v>41593</v>
      </c>
      <c r="J22" s="29">
        <f t="shared" si="4"/>
        <v>60826</v>
      </c>
      <c r="K22" s="29">
        <f t="shared" si="4"/>
        <v>61068</v>
      </c>
      <c r="L22" s="29">
        <f t="shared" si="4"/>
        <v>24852</v>
      </c>
      <c r="M22" s="29">
        <f t="shared" si="4"/>
        <v>27397</v>
      </c>
      <c r="N22" s="29">
        <f t="shared" si="4"/>
        <v>23377</v>
      </c>
      <c r="O22" s="29">
        <f t="shared" si="4"/>
        <v>25564</v>
      </c>
      <c r="P22" s="29">
        <f t="shared" si="4"/>
        <v>20898</v>
      </c>
      <c r="Q22" s="29">
        <f t="shared" si="4"/>
        <v>20679</v>
      </c>
      <c r="R22" s="29">
        <f t="shared" si="4"/>
        <v>15666</v>
      </c>
      <c r="S22" s="17">
        <f>SUM(G22:R22)</f>
        <v>364742</v>
      </c>
    </row>
    <row r="23" spans="6:19" ht="15">
      <c r="F23" s="15" t="s">
        <v>46</v>
      </c>
      <c r="G23" s="17">
        <f>SUM(G21:G22)</f>
        <v>22956</v>
      </c>
      <c r="H23" s="17">
        <f aca="true" t="shared" si="5" ref="H23:S23">SUM(H21:H22)</f>
        <v>48598</v>
      </c>
      <c r="I23" s="17">
        <f t="shared" si="5"/>
        <v>68744</v>
      </c>
      <c r="J23" s="17">
        <f t="shared" si="5"/>
        <v>99284</v>
      </c>
      <c r="K23" s="17">
        <f t="shared" si="5"/>
        <v>98209</v>
      </c>
      <c r="L23" s="17">
        <f t="shared" si="5"/>
        <v>65792</v>
      </c>
      <c r="M23" s="17">
        <f t="shared" si="5"/>
        <v>73714</v>
      </c>
      <c r="N23" s="17">
        <f t="shared" si="5"/>
        <v>64333</v>
      </c>
      <c r="O23" s="17">
        <f t="shared" si="5"/>
        <v>76570</v>
      </c>
      <c r="P23" s="17">
        <f t="shared" si="5"/>
        <v>59130</v>
      </c>
      <c r="Q23" s="17">
        <f t="shared" si="5"/>
        <v>68583</v>
      </c>
      <c r="R23" s="17">
        <f t="shared" si="5"/>
        <v>50514</v>
      </c>
      <c r="S23" s="18">
        <f t="shared" si="5"/>
        <v>796427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F22" sqref="F22"/>
    </sheetView>
  </sheetViews>
  <sheetFormatPr defaultColWidth="9.140625" defaultRowHeight="12.75"/>
  <cols>
    <col min="1" max="1" width="18.57421875" style="0" customWidth="1"/>
    <col min="2" max="2" width="13.7109375" style="0" customWidth="1"/>
    <col min="3" max="3" width="9.8515625" style="0" bestFit="1" customWidth="1"/>
    <col min="4" max="4" width="13.140625" style="0" bestFit="1" customWidth="1"/>
    <col min="5" max="5" width="15.28125" style="0" bestFit="1" customWidth="1"/>
    <col min="6" max="6" width="12.00390625" style="0" bestFit="1" customWidth="1"/>
    <col min="7" max="7" width="19.57421875" style="0" bestFit="1" customWidth="1"/>
  </cols>
  <sheetData>
    <row r="1" ht="15.75">
      <c r="A1" s="7" t="s">
        <v>24</v>
      </c>
    </row>
    <row r="2" spans="1:7" ht="12.75">
      <c r="A2" s="1"/>
      <c r="B2" s="1"/>
      <c r="C2" s="1"/>
      <c r="D2" s="1"/>
      <c r="E2" s="1"/>
      <c r="F2" s="1"/>
      <c r="G2" s="1"/>
    </row>
    <row r="3" spans="1:7" ht="30" customHeight="1">
      <c r="A3" s="6" t="s">
        <v>1</v>
      </c>
      <c r="B3" s="6" t="s">
        <v>0</v>
      </c>
      <c r="C3" s="6" t="s">
        <v>2</v>
      </c>
      <c r="D3" s="6" t="s">
        <v>3</v>
      </c>
      <c r="E3" s="6" t="s">
        <v>23</v>
      </c>
      <c r="F3" s="6" t="s">
        <v>17</v>
      </c>
      <c r="G3" s="6" t="s">
        <v>18</v>
      </c>
    </row>
    <row r="4" spans="1:7" ht="12.75">
      <c r="A4" s="2" t="s">
        <v>7</v>
      </c>
      <c r="B4" s="2" t="s">
        <v>6</v>
      </c>
      <c r="C4" s="2" t="s">
        <v>8</v>
      </c>
      <c r="D4" s="2" t="s">
        <v>9</v>
      </c>
      <c r="E4" s="2" t="s">
        <v>5</v>
      </c>
      <c r="F4" s="2" t="s">
        <v>19</v>
      </c>
      <c r="G4" s="2" t="s">
        <v>20</v>
      </c>
    </row>
    <row r="5" spans="1:7" ht="12.75">
      <c r="A5" s="2" t="s">
        <v>7</v>
      </c>
      <c r="B5" s="2" t="s">
        <v>6</v>
      </c>
      <c r="C5" s="2" t="s">
        <v>8</v>
      </c>
      <c r="D5" s="2" t="s">
        <v>9</v>
      </c>
      <c r="E5" s="2" t="s">
        <v>10</v>
      </c>
      <c r="F5" s="2" t="s">
        <v>19</v>
      </c>
      <c r="G5" s="2" t="s">
        <v>20</v>
      </c>
    </row>
    <row r="6" spans="1:7" ht="12.75">
      <c r="A6" s="2" t="s">
        <v>7</v>
      </c>
      <c r="B6" s="2" t="s">
        <v>6</v>
      </c>
      <c r="C6" s="2" t="s">
        <v>8</v>
      </c>
      <c r="D6" s="2" t="s">
        <v>9</v>
      </c>
      <c r="E6" s="2"/>
      <c r="F6" s="2" t="s">
        <v>19</v>
      </c>
      <c r="G6" s="2" t="s">
        <v>20</v>
      </c>
    </row>
    <row r="7" spans="1:7" ht="12.75">
      <c r="A7" s="2" t="s">
        <v>12</v>
      </c>
      <c r="B7" s="2" t="s">
        <v>11</v>
      </c>
      <c r="C7" s="2" t="s">
        <v>13</v>
      </c>
      <c r="D7" s="2" t="s">
        <v>14</v>
      </c>
      <c r="E7" s="2" t="s">
        <v>5</v>
      </c>
      <c r="F7" s="2" t="s">
        <v>21</v>
      </c>
      <c r="G7" s="2" t="s">
        <v>22</v>
      </c>
    </row>
    <row r="8" spans="1:7" ht="12.75">
      <c r="A8" s="2" t="s">
        <v>12</v>
      </c>
      <c r="B8" s="2" t="s">
        <v>11</v>
      </c>
      <c r="C8" s="2" t="s">
        <v>13</v>
      </c>
      <c r="D8" s="2" t="s">
        <v>14</v>
      </c>
      <c r="E8" s="2" t="s">
        <v>10</v>
      </c>
      <c r="F8" s="2" t="s">
        <v>21</v>
      </c>
      <c r="G8" s="2" t="s">
        <v>22</v>
      </c>
    </row>
    <row r="9" spans="1:7" ht="12.75">
      <c r="A9" s="2" t="s">
        <v>12</v>
      </c>
      <c r="B9" s="2" t="s">
        <v>11</v>
      </c>
      <c r="C9" s="2" t="s">
        <v>13</v>
      </c>
      <c r="D9" s="2" t="s">
        <v>14</v>
      </c>
      <c r="E9" s="2"/>
      <c r="F9" s="2" t="s">
        <v>21</v>
      </c>
      <c r="G9" s="2" t="s">
        <v>22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Mr CIV US USA MEDCOM AMEDDCS</dc:creator>
  <cp:keywords/>
  <dc:description/>
  <cp:lastModifiedBy>Dave Meade</cp:lastModifiedBy>
  <dcterms:created xsi:type="dcterms:W3CDTF">2012-08-01T16:34:52Z</dcterms:created>
  <dcterms:modified xsi:type="dcterms:W3CDTF">2012-08-01T16:34:54Z</dcterms:modified>
  <cp:category/>
  <cp:version/>
  <cp:contentType/>
  <cp:contentStatus/>
</cp:coreProperties>
</file>