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Print_Area_1">'Utilization for PEC'!$A$1:$K$53</definedName>
    <definedName name="Print_Area_2">'Historical Factors'!$A$4:$Q$10</definedName>
    <definedName name="Print_Area_3">'NDC'!$A$2:$I$10</definedName>
  </definedNames>
  <calcPr fullCalcOnLoad="1"/>
</workbook>
</file>

<file path=xl/sharedStrings.xml><?xml version="1.0" encoding="utf-8"?>
<sst xmlns="http://schemas.openxmlformats.org/spreadsheetml/2006/main" count="278" uniqueCount="73">
  <si>
    <t>Brand Name</t>
  </si>
  <si>
    <t>Generic Name</t>
  </si>
  <si>
    <t>Strength</t>
  </si>
  <si>
    <t>Dosage Form</t>
  </si>
  <si>
    <t>Case Pack</t>
  </si>
  <si>
    <t>Package Size</t>
  </si>
  <si>
    <t>MTF</t>
  </si>
  <si>
    <t xml:space="preserve">  </t>
  </si>
  <si>
    <t xml:space="preserve">VICTRELIS                  </t>
  </si>
  <si>
    <t>BOCEPREVIR</t>
  </si>
  <si>
    <t xml:space="preserve">200 MG    </t>
  </si>
  <si>
    <t xml:space="preserve">CAPSULE   </t>
  </si>
  <si>
    <t>EA</t>
  </si>
  <si>
    <t xml:space="preserve">INCIVEK                    </t>
  </si>
  <si>
    <t>TELAPREVIR</t>
  </si>
  <si>
    <t xml:space="preserve">375 MG    </t>
  </si>
  <si>
    <t xml:space="preserve">TABLET    </t>
  </si>
  <si>
    <t xml:space="preserve">OLYSIO                     </t>
  </si>
  <si>
    <t>SIMEPREVIR SODIUM</t>
  </si>
  <si>
    <t xml:space="preserve">150 MG    </t>
  </si>
  <si>
    <t xml:space="preserve">SOVALDI                    </t>
  </si>
  <si>
    <t>SOFOSBUVIR</t>
  </si>
  <si>
    <t xml:space="preserve">400 MG    </t>
  </si>
  <si>
    <t>Retail</t>
  </si>
  <si>
    <t>NDC</t>
  </si>
  <si>
    <t>Manufacturer</t>
  </si>
  <si>
    <t>MONY Generic Indicator</t>
  </si>
  <si>
    <t>Repack</t>
  </si>
  <si>
    <t>00085031402</t>
  </si>
  <si>
    <t>MERCK SHARP &amp; D</t>
  </si>
  <si>
    <t>N</t>
  </si>
  <si>
    <t>0</t>
  </si>
  <si>
    <t>51167010001</t>
  </si>
  <si>
    <t>VERTEX PHARMACE</t>
  </si>
  <si>
    <t>51167010003</t>
  </si>
  <si>
    <t>61958150101</t>
  </si>
  <si>
    <t>GILEAD SCIENCES</t>
  </si>
  <si>
    <t>59676022528</t>
  </si>
  <si>
    <t>JANSSEN PRODUCT</t>
  </si>
  <si>
    <t>Unit of Measure</t>
  </si>
  <si>
    <t>Hepatitis C Agents Direct Acting Subclass NDC/Manufacturer Listing</t>
  </si>
  <si>
    <t>Hepatitis C Agents Direct Acting Subclass Monthly Usage</t>
  </si>
  <si>
    <t>Source: PDTS 1 Mar 13 - 28 Feb 14</t>
  </si>
  <si>
    <t>Mar 13 Total Qty Dispensed</t>
  </si>
  <si>
    <t>Apr 13 Total Qty Dispensed</t>
  </si>
  <si>
    <t>May 13 Total Qty Dispensed</t>
  </si>
  <si>
    <t>Jun 13 Total Qty Dispensed</t>
  </si>
  <si>
    <t>Jul 13 Total Qty Dispensed</t>
  </si>
  <si>
    <t>Aug 13 Total Qty Dispensed</t>
  </si>
  <si>
    <t>Sep 13 Total Qty Dispensed</t>
  </si>
  <si>
    <t>Oct 13 Total Qty Dispensed</t>
  </si>
  <si>
    <t>Nov 13 Total Qty Dispensed</t>
  </si>
  <si>
    <t>Dec 13 Total Qty Dispensed</t>
  </si>
  <si>
    <t>Jan 14 Total Qty Dispensed</t>
  </si>
  <si>
    <t>Feb 14 Total Qty Dispensed</t>
  </si>
  <si>
    <t>Total Quantity Dispensed</t>
  </si>
  <si>
    <t>Sum:</t>
  </si>
  <si>
    <t>RETAIL</t>
  </si>
  <si>
    <t>MAIL ORDER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</si>
  <si>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</si>
  <si>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POS</t>
  </si>
  <si>
    <t>Evaluation Price
(per tab/cap/ml)</t>
  </si>
  <si>
    <t>Total Tablets Dispensed</t>
  </si>
  <si>
    <t>Total Days of TX</t>
  </si>
  <si>
    <t>% market share by days of TX (POS)</t>
  </si>
  <si>
    <t xml:space="preserve">Average Tabs/ Day of TX </t>
  </si>
  <si>
    <t>Cost/Day of TX</t>
  </si>
  <si>
    <t>Total Cost of TX</t>
  </si>
  <si>
    <t xml:space="preserve">Weighted Average Cost per Day of TX </t>
  </si>
  <si>
    <t>Hepatitis C Agents Direct Acting Subclass Cost Determination</t>
  </si>
  <si>
    <t xml:space="preserve"> </t>
  </si>
  <si>
    <t>Mail</t>
  </si>
  <si>
    <t>All  POS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</si>
</sst>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5" borderId="11" xfId="0" applyNumberFormat="1" applyFont="1" applyFill="1" applyBorder="1" applyAlignment="1">
      <alignment horizontal="center" vertical="center" wrapText="1"/>
    </xf>
    <xf numFmtId="168" fontId="1" fillId="36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1" fillId="37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38" borderId="16" xfId="55" applyFont="1" applyFill="1" applyBorder="1" applyAlignment="1">
      <alignment horizontal="center" vertical="center" wrapText="1"/>
      <protection/>
    </xf>
    <xf numFmtId="0" fontId="2" fillId="38" borderId="17" xfId="55" applyFont="1" applyFill="1" applyBorder="1" applyAlignment="1">
      <alignment horizontal="center" vertical="center" wrapText="1"/>
      <protection/>
    </xf>
    <xf numFmtId="0" fontId="2" fillId="38" borderId="18" xfId="55" applyFont="1" applyFill="1" applyBorder="1" applyAlignment="1">
      <alignment horizontal="center" vertical="center" wrapText="1"/>
      <protection/>
    </xf>
    <xf numFmtId="169" fontId="42" fillId="38" borderId="17" xfId="55" applyNumberFormat="1" applyFont="1" applyFill="1" applyBorder="1" applyAlignment="1">
      <alignment horizontal="center" vertical="center" wrapText="1"/>
      <protection/>
    </xf>
    <xf numFmtId="3" fontId="2" fillId="38" borderId="19" xfId="55" applyNumberFormat="1" applyFont="1" applyFill="1" applyBorder="1" applyAlignment="1">
      <alignment horizontal="center" vertical="center" wrapText="1"/>
      <protection/>
    </xf>
    <xf numFmtId="3" fontId="2" fillId="38" borderId="20" xfId="55" applyNumberFormat="1" applyFont="1" applyFill="1" applyBorder="1" applyAlignment="1">
      <alignment horizontal="center" vertical="center" wrapText="1"/>
      <protection/>
    </xf>
    <xf numFmtId="9" fontId="2" fillId="38" borderId="20" xfId="55" applyNumberFormat="1" applyFont="1" applyFill="1" applyBorder="1" applyAlignment="1">
      <alignment horizontal="center" vertical="center" wrapText="1"/>
      <protection/>
    </xf>
    <xf numFmtId="2" fontId="2" fillId="38" borderId="20" xfId="55" applyNumberFormat="1" applyFont="1" applyFill="1" applyBorder="1" applyAlignment="1">
      <alignment horizontal="center" vertical="center" wrapText="1"/>
      <protection/>
    </xf>
    <xf numFmtId="169" fontId="2" fillId="38" borderId="20" xfId="55" applyNumberFormat="1" applyFont="1" applyFill="1" applyBorder="1" applyAlignment="1">
      <alignment horizontal="center" vertical="center" wrapText="1"/>
      <protection/>
    </xf>
    <xf numFmtId="170" fontId="2" fillId="38" borderId="20" xfId="55" applyNumberFormat="1" applyFont="1" applyFill="1" applyBorder="1" applyAlignment="1">
      <alignment horizontal="center" vertical="center" wrapText="1"/>
      <protection/>
    </xf>
    <xf numFmtId="169" fontId="2" fillId="38" borderId="21" xfId="55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69" fontId="0" fillId="0" borderId="22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9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70" fontId="0" fillId="0" borderId="22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23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0" fillId="0" borderId="24" xfId="0" applyBorder="1" applyAlignment="1">
      <alignment/>
    </xf>
    <xf numFmtId="169" fontId="0" fillId="0" borderId="24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9" fontId="1" fillId="0" borderId="24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169" fontId="1" fillId="0" borderId="24" xfId="0" applyNumberFormat="1" applyFont="1" applyBorder="1" applyAlignment="1">
      <alignment horizontal="right"/>
    </xf>
    <xf numFmtId="170" fontId="1" fillId="0" borderId="24" xfId="0" applyNumberFormat="1" applyFont="1" applyBorder="1" applyAlignment="1">
      <alignment horizontal="right"/>
    </xf>
    <xf numFmtId="0" fontId="0" fillId="39" borderId="25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0" fontId="43" fillId="40" borderId="0" xfId="0" applyFont="1" applyFill="1" applyAlignment="1">
      <alignment horizontal="left" wrapText="1"/>
    </xf>
    <xf numFmtId="0" fontId="43" fillId="40" borderId="24" xfId="0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H9" sqref="A1:L17"/>
    </sheetView>
  </sheetViews>
  <sheetFormatPr defaultColWidth="9.140625" defaultRowHeight="12.75"/>
  <cols>
    <col min="1" max="1" width="26.00390625" style="0" customWidth="1"/>
    <col min="2" max="2" width="9.57421875" style="0" bestFit="1" customWidth="1"/>
    <col min="3" max="3" width="9.8515625" style="0" bestFit="1" customWidth="1"/>
    <col min="4" max="4" width="11.421875" style="0" bestFit="1" customWidth="1"/>
    <col min="5" max="5" width="13.421875" style="0" bestFit="1" customWidth="1"/>
    <col min="6" max="6" width="11.00390625" style="0" customWidth="1"/>
    <col min="7" max="7" width="10.00390625" style="0" customWidth="1"/>
    <col min="8" max="8" width="15.8515625" style="0" customWidth="1"/>
    <col min="9" max="9" width="12.28125" style="0" bestFit="1" customWidth="1"/>
    <col min="10" max="10" width="13.00390625" style="0" customWidth="1"/>
    <col min="11" max="11" width="15.00390625" style="0" customWidth="1"/>
    <col min="12" max="12" width="18.8515625" style="0" customWidth="1"/>
  </cols>
  <sheetData>
    <row r="1" spans="1:12" ht="15.75">
      <c r="A1" s="28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9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85" t="s">
        <v>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3.5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36" customHeight="1" thickBot="1" thickTop="1">
      <c r="A6" s="30" t="s">
        <v>1</v>
      </c>
      <c r="B6" s="31" t="s">
        <v>60</v>
      </c>
      <c r="C6" s="32" t="s">
        <v>2</v>
      </c>
      <c r="D6" s="31" t="s">
        <v>3</v>
      </c>
      <c r="E6" s="33" t="s">
        <v>61</v>
      </c>
      <c r="F6" s="34" t="s">
        <v>62</v>
      </c>
      <c r="G6" s="35" t="s">
        <v>63</v>
      </c>
      <c r="H6" s="36" t="s">
        <v>64</v>
      </c>
      <c r="I6" s="37" t="s">
        <v>65</v>
      </c>
      <c r="J6" s="38" t="s">
        <v>66</v>
      </c>
      <c r="K6" s="39" t="s">
        <v>67</v>
      </c>
      <c r="L6" s="40" t="s">
        <v>68</v>
      </c>
    </row>
    <row r="7" spans="1:12" ht="13.5" thickTop="1">
      <c r="A7" s="80" t="s">
        <v>9</v>
      </c>
      <c r="B7" s="83" t="s">
        <v>6</v>
      </c>
      <c r="C7" s="41" t="s">
        <v>10</v>
      </c>
      <c r="D7" s="41" t="s">
        <v>11</v>
      </c>
      <c r="E7" s="42">
        <v>1</v>
      </c>
      <c r="F7" s="43">
        <v>78706</v>
      </c>
      <c r="G7" s="43">
        <f>F7/I7</f>
        <v>6640.560276234799</v>
      </c>
      <c r="H7" s="44">
        <f>G7/G8</f>
        <v>1</v>
      </c>
      <c r="I7" s="45">
        <f>(F10+F13)/(G10+G13)</f>
        <v>11.852313167259787</v>
      </c>
      <c r="J7" s="42">
        <f>E7*I7</f>
        <v>11.852313167259787</v>
      </c>
      <c r="K7" s="46">
        <f>G7*J7</f>
        <v>78706</v>
      </c>
      <c r="L7" s="84">
        <f>K8/G8</f>
        <v>11.852313167259787</v>
      </c>
    </row>
    <row r="8" spans="1:12" ht="12.75">
      <c r="A8" s="81"/>
      <c r="B8" s="76"/>
      <c r="C8" s="47"/>
      <c r="D8" s="47"/>
      <c r="E8" s="48"/>
      <c r="F8" s="49">
        <f>SUM(F7)</f>
        <v>78706</v>
      </c>
      <c r="G8" s="49">
        <f>SUM(G7:G7)</f>
        <v>6640.560276234799</v>
      </c>
      <c r="H8" s="50">
        <f>SUM(H7:H7)</f>
        <v>1</v>
      </c>
      <c r="I8" s="51"/>
      <c r="J8" s="52"/>
      <c r="K8" s="53">
        <f>SUM(K7:K7)</f>
        <v>78706</v>
      </c>
      <c r="L8" s="78"/>
    </row>
    <row r="9" spans="1:12" ht="12.75">
      <c r="A9" s="81"/>
      <c r="B9" s="54"/>
      <c r="C9" s="55"/>
      <c r="D9" s="55"/>
      <c r="E9" s="56"/>
      <c r="F9" s="57"/>
      <c r="G9" s="57"/>
      <c r="H9" s="58" t="s">
        <v>70</v>
      </c>
      <c r="I9" s="59"/>
      <c r="J9" s="56"/>
      <c r="K9" s="60"/>
      <c r="L9" s="61"/>
    </row>
    <row r="10" spans="1:12" ht="12.75">
      <c r="A10" s="81"/>
      <c r="B10" s="76" t="s">
        <v>23</v>
      </c>
      <c r="C10" s="47" t="s">
        <v>10</v>
      </c>
      <c r="D10" s="47" t="s">
        <v>11</v>
      </c>
      <c r="E10" s="48">
        <v>1</v>
      </c>
      <c r="F10" s="62">
        <v>98464</v>
      </c>
      <c r="G10" s="62">
        <v>8316</v>
      </c>
      <c r="H10" s="63">
        <f>G10/G11</f>
        <v>1</v>
      </c>
      <c r="I10" s="64">
        <f>F10/G10</f>
        <v>11.84030784030784</v>
      </c>
      <c r="J10" s="48">
        <f>E10*I10</f>
        <v>11.84030784030784</v>
      </c>
      <c r="K10" s="65">
        <f>G10*J10</f>
        <v>98464</v>
      </c>
      <c r="L10" s="78">
        <f>K11/G11</f>
        <v>11.84030784030784</v>
      </c>
    </row>
    <row r="11" spans="1:12" ht="12.75">
      <c r="A11" s="81"/>
      <c r="B11" s="76"/>
      <c r="C11" s="47"/>
      <c r="D11" s="47"/>
      <c r="E11" s="48"/>
      <c r="F11" s="49">
        <f>SUM(F10)</f>
        <v>98464</v>
      </c>
      <c r="G11" s="49">
        <f>SUM(G10)</f>
        <v>8316</v>
      </c>
      <c r="H11" s="50">
        <f>SUM(H10:H10)</f>
        <v>1</v>
      </c>
      <c r="I11" s="51"/>
      <c r="J11" s="52"/>
      <c r="K11" s="53">
        <f>SUM(K10:K10)</f>
        <v>98464</v>
      </c>
      <c r="L11" s="78"/>
    </row>
    <row r="12" spans="1:12" ht="12.75">
      <c r="A12" s="81"/>
      <c r="B12" s="54"/>
      <c r="C12" s="55"/>
      <c r="D12" s="55"/>
      <c r="E12" s="56"/>
      <c r="F12" s="57"/>
      <c r="G12" s="57"/>
      <c r="H12" s="58" t="s">
        <v>70</v>
      </c>
      <c r="I12" s="59"/>
      <c r="J12" s="56"/>
      <c r="K12" s="60"/>
      <c r="L12" s="61"/>
    </row>
    <row r="13" spans="1:12" ht="12.75">
      <c r="A13" s="81"/>
      <c r="B13" s="76" t="s">
        <v>71</v>
      </c>
      <c r="C13" s="47" t="s">
        <v>10</v>
      </c>
      <c r="D13" s="47" t="s">
        <v>11</v>
      </c>
      <c r="E13" s="48">
        <v>1</v>
      </c>
      <c r="F13" s="62">
        <v>8112</v>
      </c>
      <c r="G13" s="62">
        <v>676</v>
      </c>
      <c r="H13" s="63">
        <f>G13/G14</f>
        <v>1</v>
      </c>
      <c r="I13" s="64">
        <f>F13/G13</f>
        <v>12</v>
      </c>
      <c r="J13" s="48">
        <f>E13*I13</f>
        <v>12</v>
      </c>
      <c r="K13" s="65">
        <f>G13*J13</f>
        <v>8112</v>
      </c>
      <c r="L13" s="78">
        <f>K14/G14</f>
        <v>12</v>
      </c>
    </row>
    <row r="14" spans="1:12" ht="12.75">
      <c r="A14" s="81"/>
      <c r="B14" s="76"/>
      <c r="C14" s="47"/>
      <c r="D14" s="47"/>
      <c r="E14" s="48"/>
      <c r="F14" s="49">
        <f>SUM(F13)</f>
        <v>8112</v>
      </c>
      <c r="G14" s="49">
        <f>SUM(G13)</f>
        <v>676</v>
      </c>
      <c r="H14" s="50">
        <f>SUM(H13:H13)</f>
        <v>1</v>
      </c>
      <c r="I14" s="51"/>
      <c r="J14" s="52"/>
      <c r="K14" s="53">
        <f>SUM(K13:K13)</f>
        <v>8112</v>
      </c>
      <c r="L14" s="78"/>
    </row>
    <row r="15" spans="1:12" ht="12.75">
      <c r="A15" s="81"/>
      <c r="B15" s="54"/>
      <c r="C15" s="55"/>
      <c r="D15" s="55"/>
      <c r="E15" s="56"/>
      <c r="F15" s="57"/>
      <c r="G15" s="57"/>
      <c r="H15" s="58" t="s">
        <v>70</v>
      </c>
      <c r="I15" s="59"/>
      <c r="J15" s="56"/>
      <c r="K15" s="60"/>
      <c r="L15" s="61"/>
    </row>
    <row r="16" spans="1:12" ht="12.75">
      <c r="A16" s="81"/>
      <c r="B16" s="76" t="s">
        <v>72</v>
      </c>
      <c r="C16" s="47" t="str">
        <f>C13</f>
        <v>200 MG    </v>
      </c>
      <c r="D16" s="47" t="str">
        <f>D13</f>
        <v>CAPSULE   </v>
      </c>
      <c r="E16" s="48">
        <f>(E7*(F7/F16))+(E10*(F10/F16))+(E13*(F13/F16))</f>
        <v>1</v>
      </c>
      <c r="F16" s="62">
        <f>F7+F10+F13</f>
        <v>185282</v>
      </c>
      <c r="G16" s="62">
        <f>G7+G10+G13</f>
        <v>15632.560276234799</v>
      </c>
      <c r="H16" s="63">
        <f>G16/G17</f>
        <v>1</v>
      </c>
      <c r="I16" s="64">
        <f>F16/G16</f>
        <v>11.852313167259787</v>
      </c>
      <c r="J16" s="48">
        <f>E16*I16</f>
        <v>11.852313167259787</v>
      </c>
      <c r="K16" s="65">
        <f>G16*J16</f>
        <v>185282</v>
      </c>
      <c r="L16" s="78">
        <f>K17/G17</f>
        <v>11.852313167259787</v>
      </c>
    </row>
    <row r="17" spans="1:12" ht="13.5" thickBot="1">
      <c r="A17" s="82"/>
      <c r="B17" s="77"/>
      <c r="C17" s="66"/>
      <c r="D17" s="66"/>
      <c r="E17" s="67"/>
      <c r="F17" s="68">
        <f>SUM(F16:F16)</f>
        <v>185282</v>
      </c>
      <c r="G17" s="68">
        <f>SUM(G16:G16)</f>
        <v>15632.560276234799</v>
      </c>
      <c r="H17" s="69">
        <f>SUM(H16:H16)</f>
        <v>1</v>
      </c>
      <c r="I17" s="70" t="s">
        <v>70</v>
      </c>
      <c r="J17" s="71"/>
      <c r="K17" s="72">
        <f>SUM(K16:K16)</f>
        <v>185282</v>
      </c>
      <c r="L17" s="79"/>
    </row>
    <row r="18" spans="1:12" ht="14.25" thickBot="1" thickTop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3.5" thickTop="1">
      <c r="A19" s="80" t="s">
        <v>14</v>
      </c>
      <c r="B19" s="83" t="s">
        <v>6</v>
      </c>
      <c r="C19" s="41" t="s">
        <v>15</v>
      </c>
      <c r="D19" s="41" t="s">
        <v>16</v>
      </c>
      <c r="E19" s="42">
        <v>1</v>
      </c>
      <c r="F19" s="43">
        <v>30410</v>
      </c>
      <c r="G19" s="43">
        <f>F19/I19</f>
        <v>5098.37860653585</v>
      </c>
      <c r="H19" s="44">
        <f>G19/G20</f>
        <v>1</v>
      </c>
      <c r="I19" s="45">
        <f>(F22+F25)/(G22+G25)</f>
        <v>5.964641378538659</v>
      </c>
      <c r="J19" s="42">
        <f>E19*I19</f>
        <v>5.964641378538659</v>
      </c>
      <c r="K19" s="46">
        <f>G19*J19</f>
        <v>30410</v>
      </c>
      <c r="L19" s="84">
        <f>K20/G20</f>
        <v>5.964641378538659</v>
      </c>
    </row>
    <row r="20" spans="1:12" ht="12.75">
      <c r="A20" s="81"/>
      <c r="B20" s="76"/>
      <c r="C20" s="47"/>
      <c r="D20" s="47"/>
      <c r="E20" s="48"/>
      <c r="F20" s="49">
        <f>SUM(F19)</f>
        <v>30410</v>
      </c>
      <c r="G20" s="49">
        <f>SUM(G19:G19)</f>
        <v>5098.37860653585</v>
      </c>
      <c r="H20" s="50">
        <f>SUM(H19:H19)</f>
        <v>1</v>
      </c>
      <c r="I20" s="51"/>
      <c r="J20" s="52"/>
      <c r="K20" s="53">
        <f>SUM(K19:K19)</f>
        <v>30410</v>
      </c>
      <c r="L20" s="78"/>
    </row>
    <row r="21" spans="1:12" ht="12.75">
      <c r="A21" s="81"/>
      <c r="B21" s="54"/>
      <c r="C21" s="55"/>
      <c r="D21" s="55"/>
      <c r="E21" s="56"/>
      <c r="F21" s="57"/>
      <c r="G21" s="57"/>
      <c r="H21" s="58" t="s">
        <v>70</v>
      </c>
      <c r="I21" s="59"/>
      <c r="J21" s="56"/>
      <c r="K21" s="60"/>
      <c r="L21" s="61"/>
    </row>
    <row r="22" spans="1:12" ht="12.75">
      <c r="A22" s="81"/>
      <c r="B22" s="76" t="s">
        <v>23</v>
      </c>
      <c r="C22" s="47" t="s">
        <v>15</v>
      </c>
      <c r="D22" s="47" t="s">
        <v>16</v>
      </c>
      <c r="E22" s="48">
        <v>1</v>
      </c>
      <c r="F22" s="62">
        <v>45586</v>
      </c>
      <c r="G22" s="62">
        <v>7644</v>
      </c>
      <c r="H22" s="63">
        <f>G22/G23</f>
        <v>1</v>
      </c>
      <c r="I22" s="64">
        <f>F22/G22</f>
        <v>5.963631606488749</v>
      </c>
      <c r="J22" s="48">
        <f>E22*I22</f>
        <v>5.963631606488749</v>
      </c>
      <c r="K22" s="65">
        <f>G22*J22</f>
        <v>45586</v>
      </c>
      <c r="L22" s="78">
        <f>K23/G23</f>
        <v>5.963631606488749</v>
      </c>
    </row>
    <row r="23" spans="1:12" ht="12.75">
      <c r="A23" s="81"/>
      <c r="B23" s="76"/>
      <c r="C23" s="47"/>
      <c r="D23" s="47"/>
      <c r="E23" s="48"/>
      <c r="F23" s="49">
        <f>SUM(F22)</f>
        <v>45586</v>
      </c>
      <c r="G23" s="49">
        <f>SUM(G22)</f>
        <v>7644</v>
      </c>
      <c r="H23" s="50">
        <f>SUM(H22:H22)</f>
        <v>1</v>
      </c>
      <c r="I23" s="51"/>
      <c r="J23" s="52"/>
      <c r="K23" s="53">
        <f>SUM(K22:K22)</f>
        <v>45586</v>
      </c>
      <c r="L23" s="78"/>
    </row>
    <row r="24" spans="1:12" ht="12.75">
      <c r="A24" s="81"/>
      <c r="B24" s="54"/>
      <c r="C24" s="55"/>
      <c r="D24" s="55"/>
      <c r="E24" s="56"/>
      <c r="F24" s="57"/>
      <c r="G24" s="57"/>
      <c r="H24" s="58" t="s">
        <v>70</v>
      </c>
      <c r="I24" s="59"/>
      <c r="J24" s="56"/>
      <c r="K24" s="60"/>
      <c r="L24" s="61"/>
    </row>
    <row r="25" spans="1:12" ht="12.75">
      <c r="A25" s="81"/>
      <c r="B25" s="76" t="s">
        <v>71</v>
      </c>
      <c r="C25" s="47" t="s">
        <v>15</v>
      </c>
      <c r="D25" s="47" t="s">
        <v>16</v>
      </c>
      <c r="E25" s="48">
        <v>1</v>
      </c>
      <c r="F25" s="62">
        <v>7720</v>
      </c>
      <c r="G25" s="62">
        <v>1293</v>
      </c>
      <c r="H25" s="63">
        <f>G25/G26</f>
        <v>1</v>
      </c>
      <c r="I25" s="64">
        <f>F25/G25</f>
        <v>5.970610982211911</v>
      </c>
      <c r="J25" s="48">
        <f>E25*I25</f>
        <v>5.970610982211911</v>
      </c>
      <c r="K25" s="65">
        <f>G25*J25</f>
        <v>7720.000000000001</v>
      </c>
      <c r="L25" s="78">
        <f>K26/G26</f>
        <v>5.970610982211911</v>
      </c>
    </row>
    <row r="26" spans="1:12" ht="12.75">
      <c r="A26" s="81"/>
      <c r="B26" s="76"/>
      <c r="C26" s="47"/>
      <c r="D26" s="47"/>
      <c r="E26" s="48"/>
      <c r="F26" s="49">
        <f>SUM(F25)</f>
        <v>7720</v>
      </c>
      <c r="G26" s="49">
        <f>SUM(G25)</f>
        <v>1293</v>
      </c>
      <c r="H26" s="50">
        <f>SUM(H25:H25)</f>
        <v>1</v>
      </c>
      <c r="I26" s="51"/>
      <c r="J26" s="52"/>
      <c r="K26" s="53">
        <f>SUM(K25:K25)</f>
        <v>7720.000000000001</v>
      </c>
      <c r="L26" s="78"/>
    </row>
    <row r="27" spans="1:12" ht="12.75">
      <c r="A27" s="81"/>
      <c r="B27" s="54"/>
      <c r="C27" s="55"/>
      <c r="D27" s="55"/>
      <c r="E27" s="56"/>
      <c r="F27" s="57"/>
      <c r="G27" s="57"/>
      <c r="H27" s="58" t="s">
        <v>70</v>
      </c>
      <c r="I27" s="59"/>
      <c r="J27" s="56"/>
      <c r="K27" s="60"/>
      <c r="L27" s="61"/>
    </row>
    <row r="28" spans="1:12" ht="12.75">
      <c r="A28" s="81"/>
      <c r="B28" s="76" t="s">
        <v>72</v>
      </c>
      <c r="C28" s="47" t="str">
        <f>C25</f>
        <v>375 MG    </v>
      </c>
      <c r="D28" s="47" t="str">
        <f>D25</f>
        <v>TABLET    </v>
      </c>
      <c r="E28" s="48">
        <f>(E19*(F19/F28))+(E22*(F22/F28))+(E25*(F25/F28))</f>
        <v>1</v>
      </c>
      <c r="F28" s="62">
        <f>F19+F22+F25</f>
        <v>83716</v>
      </c>
      <c r="G28" s="62">
        <f>G19+G22+G25</f>
        <v>14035.37860653585</v>
      </c>
      <c r="H28" s="63">
        <f>G28/G29</f>
        <v>1</v>
      </c>
      <c r="I28" s="64">
        <f>F28/G28</f>
        <v>5.964641378538659</v>
      </c>
      <c r="J28" s="48">
        <f>E28*I28</f>
        <v>5.964641378538659</v>
      </c>
      <c r="K28" s="65">
        <f>G28*J28</f>
        <v>83716</v>
      </c>
      <c r="L28" s="78">
        <f>K29/G29</f>
        <v>5.964641378538659</v>
      </c>
    </row>
    <row r="29" spans="1:12" ht="13.5" thickBot="1">
      <c r="A29" s="82"/>
      <c r="B29" s="77"/>
      <c r="C29" s="66"/>
      <c r="D29" s="66"/>
      <c r="E29" s="67"/>
      <c r="F29" s="68">
        <f>SUM(F28:F28)</f>
        <v>83716</v>
      </c>
      <c r="G29" s="68">
        <f>SUM(G28:G28)</f>
        <v>14035.37860653585</v>
      </c>
      <c r="H29" s="69">
        <f>SUM(H28:H28)</f>
        <v>1</v>
      </c>
      <c r="I29" s="70" t="s">
        <v>70</v>
      </c>
      <c r="J29" s="71"/>
      <c r="K29" s="72">
        <f>SUM(K28:K28)</f>
        <v>83716</v>
      </c>
      <c r="L29" s="79"/>
    </row>
    <row r="30" spans="1:12" ht="14.25" thickBot="1" thickTop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2" ht="13.5" thickTop="1">
      <c r="A31" s="80" t="s">
        <v>21</v>
      </c>
      <c r="B31" s="83" t="s">
        <v>6</v>
      </c>
      <c r="C31" s="41" t="s">
        <v>22</v>
      </c>
      <c r="D31" s="41" t="s">
        <v>16</v>
      </c>
      <c r="E31" s="42">
        <v>1</v>
      </c>
      <c r="F31" s="43">
        <v>142</v>
      </c>
      <c r="G31" s="43">
        <f>F31/I31</f>
        <v>142</v>
      </c>
      <c r="H31" s="44">
        <f>G31/G32</f>
        <v>1</v>
      </c>
      <c r="I31" s="45">
        <f>(F34+F37)/(G34+G37)</f>
        <v>1</v>
      </c>
      <c r="J31" s="42">
        <f>E31*I31</f>
        <v>1</v>
      </c>
      <c r="K31" s="46">
        <f>G31*J31</f>
        <v>142</v>
      </c>
      <c r="L31" s="84">
        <f>K32/G32</f>
        <v>1</v>
      </c>
    </row>
    <row r="32" spans="1:12" ht="12.75">
      <c r="A32" s="81"/>
      <c r="B32" s="76"/>
      <c r="C32" s="47"/>
      <c r="D32" s="47"/>
      <c r="E32" s="48"/>
      <c r="F32" s="49">
        <f>SUM(F31)</f>
        <v>142</v>
      </c>
      <c r="G32" s="49">
        <f>SUM(G31:G31)</f>
        <v>142</v>
      </c>
      <c r="H32" s="50">
        <f>SUM(H31:H31)</f>
        <v>1</v>
      </c>
      <c r="I32" s="51"/>
      <c r="J32" s="52"/>
      <c r="K32" s="53">
        <f>SUM(K31:K31)</f>
        <v>142</v>
      </c>
      <c r="L32" s="78"/>
    </row>
    <row r="33" spans="1:12" ht="12.75">
      <c r="A33" s="81"/>
      <c r="B33" s="54"/>
      <c r="C33" s="55"/>
      <c r="D33" s="55"/>
      <c r="E33" s="56"/>
      <c r="F33" s="57"/>
      <c r="G33" s="57"/>
      <c r="H33" s="58" t="s">
        <v>70</v>
      </c>
      <c r="I33" s="59"/>
      <c r="J33" s="56"/>
      <c r="K33" s="60"/>
      <c r="L33" s="61"/>
    </row>
    <row r="34" spans="1:12" ht="12.75">
      <c r="A34" s="81"/>
      <c r="B34" s="76" t="s">
        <v>23</v>
      </c>
      <c r="C34" s="47" t="s">
        <v>22</v>
      </c>
      <c r="D34" s="47" t="s">
        <v>16</v>
      </c>
      <c r="E34" s="48">
        <v>1</v>
      </c>
      <c r="F34" s="62">
        <v>9996</v>
      </c>
      <c r="G34" s="62">
        <v>9996</v>
      </c>
      <c r="H34" s="63">
        <f>G34/G35</f>
        <v>1</v>
      </c>
      <c r="I34" s="64">
        <f>F34/G34</f>
        <v>1</v>
      </c>
      <c r="J34" s="48">
        <f>E34*I34</f>
        <v>1</v>
      </c>
      <c r="K34" s="65">
        <f>G34*J34</f>
        <v>9996</v>
      </c>
      <c r="L34" s="78">
        <f>K35/G35</f>
        <v>1</v>
      </c>
    </row>
    <row r="35" spans="1:12" ht="12.75">
      <c r="A35" s="81"/>
      <c r="B35" s="76"/>
      <c r="C35" s="47"/>
      <c r="D35" s="47"/>
      <c r="E35" s="48"/>
      <c r="F35" s="49">
        <f>SUM(F34)</f>
        <v>9996</v>
      </c>
      <c r="G35" s="49">
        <f>SUM(G34)</f>
        <v>9996</v>
      </c>
      <c r="H35" s="50">
        <f>SUM(H34:H34)</f>
        <v>1</v>
      </c>
      <c r="I35" s="51"/>
      <c r="J35" s="52"/>
      <c r="K35" s="53">
        <f>SUM(K34:K34)</f>
        <v>9996</v>
      </c>
      <c r="L35" s="78"/>
    </row>
    <row r="36" spans="1:12" ht="12.75">
      <c r="A36" s="81"/>
      <c r="B36" s="54"/>
      <c r="C36" s="55"/>
      <c r="D36" s="55"/>
      <c r="E36" s="56"/>
      <c r="F36" s="57"/>
      <c r="G36" s="57"/>
      <c r="H36" s="58" t="s">
        <v>70</v>
      </c>
      <c r="I36" s="59"/>
      <c r="J36" s="56"/>
      <c r="K36" s="60"/>
      <c r="L36" s="61"/>
    </row>
    <row r="37" spans="1:12" ht="12.75">
      <c r="A37" s="81"/>
      <c r="B37" s="76" t="s">
        <v>71</v>
      </c>
      <c r="C37" s="47" t="s">
        <v>22</v>
      </c>
      <c r="D37" s="47" t="s">
        <v>16</v>
      </c>
      <c r="E37" s="48">
        <v>1</v>
      </c>
      <c r="F37" s="62">
        <v>1708</v>
      </c>
      <c r="G37" s="62">
        <v>1708</v>
      </c>
      <c r="H37" s="63">
        <f>G37/G38</f>
        <v>1</v>
      </c>
      <c r="I37" s="64">
        <f>F37/G37</f>
        <v>1</v>
      </c>
      <c r="J37" s="48">
        <f>E37*I37</f>
        <v>1</v>
      </c>
      <c r="K37" s="65">
        <f>G37*J37</f>
        <v>1708</v>
      </c>
      <c r="L37" s="78">
        <f>K38/G38</f>
        <v>1</v>
      </c>
    </row>
    <row r="38" spans="1:12" ht="12.75">
      <c r="A38" s="81"/>
      <c r="B38" s="76"/>
      <c r="C38" s="47"/>
      <c r="D38" s="47"/>
      <c r="E38" s="48"/>
      <c r="F38" s="49">
        <f>SUM(F37)</f>
        <v>1708</v>
      </c>
      <c r="G38" s="49">
        <f>SUM(G37)</f>
        <v>1708</v>
      </c>
      <c r="H38" s="50">
        <f>SUM(H37:H37)</f>
        <v>1</v>
      </c>
      <c r="I38" s="51"/>
      <c r="J38" s="52"/>
      <c r="K38" s="53">
        <f>SUM(K37:K37)</f>
        <v>1708</v>
      </c>
      <c r="L38" s="78"/>
    </row>
    <row r="39" spans="1:12" ht="12.75">
      <c r="A39" s="81"/>
      <c r="B39" s="54"/>
      <c r="C39" s="55"/>
      <c r="D39" s="55"/>
      <c r="E39" s="56"/>
      <c r="F39" s="57"/>
      <c r="G39" s="57"/>
      <c r="H39" s="58" t="s">
        <v>70</v>
      </c>
      <c r="I39" s="59"/>
      <c r="J39" s="56"/>
      <c r="K39" s="60"/>
      <c r="L39" s="61"/>
    </row>
    <row r="40" spans="1:12" ht="12.75">
      <c r="A40" s="81"/>
      <c r="B40" s="76" t="s">
        <v>72</v>
      </c>
      <c r="C40" s="47" t="str">
        <f>C37</f>
        <v>400 MG    </v>
      </c>
      <c r="D40" s="47" t="str">
        <f>D37</f>
        <v>TABLET    </v>
      </c>
      <c r="E40" s="48">
        <f>(E31*(F31/F40))+(E34*(F34/F40))+(E37*(F37/F40))</f>
        <v>1</v>
      </c>
      <c r="F40" s="62">
        <f>F31+F34+F37</f>
        <v>11846</v>
      </c>
      <c r="G40" s="62">
        <f>G31+G34+G37</f>
        <v>11846</v>
      </c>
      <c r="H40" s="63">
        <f>G40/G41</f>
        <v>1</v>
      </c>
      <c r="I40" s="64">
        <f>F40/G40</f>
        <v>1</v>
      </c>
      <c r="J40" s="48">
        <f>E40*I40</f>
        <v>1</v>
      </c>
      <c r="K40" s="65">
        <f>G40*J40</f>
        <v>11846</v>
      </c>
      <c r="L40" s="78">
        <f>K41/G41</f>
        <v>1</v>
      </c>
    </row>
    <row r="41" spans="1:12" ht="13.5" thickBot="1">
      <c r="A41" s="82"/>
      <c r="B41" s="77"/>
      <c r="C41" s="66"/>
      <c r="D41" s="66"/>
      <c r="E41" s="67"/>
      <c r="F41" s="68">
        <f>SUM(F40:F40)</f>
        <v>11846</v>
      </c>
      <c r="G41" s="68">
        <f>SUM(G40:G40)</f>
        <v>11846</v>
      </c>
      <c r="H41" s="69">
        <f>SUM(H40:H40)</f>
        <v>1</v>
      </c>
      <c r="I41" s="70" t="s">
        <v>70</v>
      </c>
      <c r="J41" s="71"/>
      <c r="K41" s="72">
        <f>SUM(K40:K40)</f>
        <v>11846</v>
      </c>
      <c r="L41" s="79"/>
    </row>
    <row r="42" spans="1:12" ht="14.25" thickBot="1" thickTop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</row>
    <row r="43" spans="1:12" ht="13.5" thickTop="1">
      <c r="A43" s="80" t="s">
        <v>18</v>
      </c>
      <c r="B43" s="83" t="s">
        <v>6</v>
      </c>
      <c r="C43" s="41" t="s">
        <v>19</v>
      </c>
      <c r="D43" s="41" t="s">
        <v>11</v>
      </c>
      <c r="E43" s="42">
        <v>1</v>
      </c>
      <c r="F43" s="43">
        <v>1204</v>
      </c>
      <c r="G43" s="43">
        <f>F43/I43</f>
        <v>1228.8064753495216</v>
      </c>
      <c r="H43" s="44">
        <f>G43/G44</f>
        <v>1</v>
      </c>
      <c r="I43" s="45">
        <f>(F46+F49)/(G46+G49)</f>
        <v>0.9798125450612833</v>
      </c>
      <c r="J43" s="42">
        <f>E43*I43</f>
        <v>0.9798125450612833</v>
      </c>
      <c r="K43" s="46">
        <f>G43*J43</f>
        <v>1204</v>
      </c>
      <c r="L43" s="84">
        <f>K44/G44</f>
        <v>0.9798125450612835</v>
      </c>
    </row>
    <row r="44" spans="1:12" ht="12.75">
      <c r="A44" s="81"/>
      <c r="B44" s="76"/>
      <c r="C44" s="47"/>
      <c r="D44" s="47"/>
      <c r="E44" s="48"/>
      <c r="F44" s="49">
        <f>SUM(F43)</f>
        <v>1204</v>
      </c>
      <c r="G44" s="49">
        <f>SUM(G43:G43)</f>
        <v>1228.8064753495216</v>
      </c>
      <c r="H44" s="50">
        <f>SUM(H43:H43)</f>
        <v>1</v>
      </c>
      <c r="I44" s="51"/>
      <c r="J44" s="52"/>
      <c r="K44" s="53">
        <f>SUM(K43:K43)</f>
        <v>1204</v>
      </c>
      <c r="L44" s="78"/>
    </row>
    <row r="45" spans="1:12" ht="12.75">
      <c r="A45" s="81"/>
      <c r="B45" s="54"/>
      <c r="C45" s="55"/>
      <c r="D45" s="55"/>
      <c r="E45" s="56"/>
      <c r="F45" s="57"/>
      <c r="G45" s="57"/>
      <c r="H45" s="58" t="s">
        <v>70</v>
      </c>
      <c r="I45" s="59"/>
      <c r="J45" s="56"/>
      <c r="K45" s="60"/>
      <c r="L45" s="61"/>
    </row>
    <row r="46" spans="1:12" ht="12.75">
      <c r="A46" s="81"/>
      <c r="B46" s="76" t="s">
        <v>23</v>
      </c>
      <c r="C46" s="47" t="s">
        <v>19</v>
      </c>
      <c r="D46" s="47" t="s">
        <v>11</v>
      </c>
      <c r="E46" s="48">
        <v>1</v>
      </c>
      <c r="F46" s="62">
        <v>2270</v>
      </c>
      <c r="G46" s="62">
        <v>2326</v>
      </c>
      <c r="H46" s="63">
        <f>G46/G47</f>
        <v>1</v>
      </c>
      <c r="I46" s="64">
        <f>F46/G46</f>
        <v>0.9759243336199485</v>
      </c>
      <c r="J46" s="48">
        <f>E46*I46</f>
        <v>0.9759243336199485</v>
      </c>
      <c r="K46" s="65">
        <f>G46*J46</f>
        <v>2270</v>
      </c>
      <c r="L46" s="78">
        <f>K47/G47</f>
        <v>0.9759243336199485</v>
      </c>
    </row>
    <row r="47" spans="1:12" ht="12.75">
      <c r="A47" s="81"/>
      <c r="B47" s="76"/>
      <c r="C47" s="47"/>
      <c r="D47" s="47"/>
      <c r="E47" s="48"/>
      <c r="F47" s="49">
        <f>SUM(F46)</f>
        <v>2270</v>
      </c>
      <c r="G47" s="49">
        <f>SUM(G46)</f>
        <v>2326</v>
      </c>
      <c r="H47" s="50">
        <f>SUM(H46:H46)</f>
        <v>1</v>
      </c>
      <c r="I47" s="51"/>
      <c r="J47" s="52"/>
      <c r="K47" s="53">
        <f>SUM(K46:K46)</f>
        <v>2270</v>
      </c>
      <c r="L47" s="78"/>
    </row>
    <row r="48" spans="1:12" ht="12.75">
      <c r="A48" s="81"/>
      <c r="B48" s="54"/>
      <c r="C48" s="55"/>
      <c r="D48" s="55"/>
      <c r="E48" s="56"/>
      <c r="F48" s="57"/>
      <c r="G48" s="57"/>
      <c r="H48" s="58" t="s">
        <v>70</v>
      </c>
      <c r="I48" s="59"/>
      <c r="J48" s="56"/>
      <c r="K48" s="60"/>
      <c r="L48" s="61"/>
    </row>
    <row r="49" spans="1:12" ht="12.75">
      <c r="A49" s="81"/>
      <c r="B49" s="76" t="s">
        <v>71</v>
      </c>
      <c r="C49" s="47" t="s">
        <v>19</v>
      </c>
      <c r="D49" s="47" t="s">
        <v>11</v>
      </c>
      <c r="E49" s="48">
        <v>1</v>
      </c>
      <c r="F49" s="62">
        <v>448</v>
      </c>
      <c r="G49" s="62">
        <v>448</v>
      </c>
      <c r="H49" s="63">
        <f>G49/G50</f>
        <v>1</v>
      </c>
      <c r="I49" s="64">
        <f>F49/G49</f>
        <v>1</v>
      </c>
      <c r="J49" s="48">
        <f>E49*I49</f>
        <v>1</v>
      </c>
      <c r="K49" s="65">
        <f>G49*J49</f>
        <v>448</v>
      </c>
      <c r="L49" s="78">
        <f>K50/G50</f>
        <v>1</v>
      </c>
    </row>
    <row r="50" spans="1:12" ht="12.75">
      <c r="A50" s="81"/>
      <c r="B50" s="76"/>
      <c r="C50" s="47"/>
      <c r="D50" s="47"/>
      <c r="E50" s="48"/>
      <c r="F50" s="49">
        <f>SUM(F49)</f>
        <v>448</v>
      </c>
      <c r="G50" s="49">
        <f>SUM(G49)</f>
        <v>448</v>
      </c>
      <c r="H50" s="50">
        <f>SUM(H49:H49)</f>
        <v>1</v>
      </c>
      <c r="I50" s="51"/>
      <c r="J50" s="52"/>
      <c r="K50" s="53">
        <f>SUM(K49:K49)</f>
        <v>448</v>
      </c>
      <c r="L50" s="78"/>
    </row>
    <row r="51" spans="1:12" ht="12.75">
      <c r="A51" s="81"/>
      <c r="B51" s="54"/>
      <c r="C51" s="55"/>
      <c r="D51" s="55"/>
      <c r="E51" s="56"/>
      <c r="F51" s="57"/>
      <c r="G51" s="57"/>
      <c r="H51" s="58" t="s">
        <v>70</v>
      </c>
      <c r="I51" s="59"/>
      <c r="J51" s="56"/>
      <c r="K51" s="60"/>
      <c r="L51" s="61"/>
    </row>
    <row r="52" spans="1:12" ht="12.75">
      <c r="A52" s="81"/>
      <c r="B52" s="76" t="s">
        <v>72</v>
      </c>
      <c r="C52" s="47" t="str">
        <f>C49</f>
        <v>150 MG    </v>
      </c>
      <c r="D52" s="47" t="str">
        <f>D49</f>
        <v>CAPSULE   </v>
      </c>
      <c r="E52" s="48">
        <f>(E43*(F43/F52))+(E46*(F46/F52))+(E49*(F49/F52))</f>
        <v>1</v>
      </c>
      <c r="F52" s="62">
        <f>F43+F46+F49</f>
        <v>3922</v>
      </c>
      <c r="G52" s="62">
        <f>G43+G46+G49</f>
        <v>4002.806475349522</v>
      </c>
      <c r="H52" s="63">
        <f>G52/G53</f>
        <v>1</v>
      </c>
      <c r="I52" s="64">
        <f>F52/G52</f>
        <v>0.9798125450612833</v>
      </c>
      <c r="J52" s="48">
        <f>E52*I52</f>
        <v>0.9798125450612833</v>
      </c>
      <c r="K52" s="65">
        <f>G52*J52</f>
        <v>3922</v>
      </c>
      <c r="L52" s="78">
        <f>K53/G53</f>
        <v>0.9798125450612833</v>
      </c>
    </row>
    <row r="53" spans="1:12" ht="13.5" thickBot="1">
      <c r="A53" s="82"/>
      <c r="B53" s="77"/>
      <c r="C53" s="66"/>
      <c r="D53" s="66"/>
      <c r="E53" s="67"/>
      <c r="F53" s="68">
        <f>SUM(F52:F52)</f>
        <v>3922</v>
      </c>
      <c r="G53" s="68">
        <f>SUM(G52:G52)</f>
        <v>4002.806475349522</v>
      </c>
      <c r="H53" s="69">
        <f>SUM(H52:H52)</f>
        <v>1</v>
      </c>
      <c r="I53" s="70" t="s">
        <v>70</v>
      </c>
      <c r="J53" s="71"/>
      <c r="K53" s="72">
        <f>SUM(K52:K52)</f>
        <v>3922</v>
      </c>
      <c r="L53" s="79"/>
    </row>
    <row r="54" ht="13.5" thickTop="1"/>
  </sheetData>
  <sheetProtection/>
  <mergeCells count="37">
    <mergeCell ref="A4:L5"/>
    <mergeCell ref="B7:B8"/>
    <mergeCell ref="L7:L8"/>
    <mergeCell ref="B10:B11"/>
    <mergeCell ref="L10:L11"/>
    <mergeCell ref="B13:B14"/>
    <mergeCell ref="L13:L14"/>
    <mergeCell ref="B16:B17"/>
    <mergeCell ref="L16:L17"/>
    <mergeCell ref="A7:A17"/>
    <mergeCell ref="B19:B20"/>
    <mergeCell ref="L19:L20"/>
    <mergeCell ref="B22:B23"/>
    <mergeCell ref="L22:L23"/>
    <mergeCell ref="B25:B26"/>
    <mergeCell ref="L25:L26"/>
    <mergeCell ref="B28:B29"/>
    <mergeCell ref="L28:L29"/>
    <mergeCell ref="A19:A29"/>
    <mergeCell ref="B31:B32"/>
    <mergeCell ref="L31:L32"/>
    <mergeCell ref="A31:A41"/>
    <mergeCell ref="B34:B35"/>
    <mergeCell ref="L34:L35"/>
    <mergeCell ref="B37:B38"/>
    <mergeCell ref="L37:L38"/>
    <mergeCell ref="B40:B41"/>
    <mergeCell ref="L40:L41"/>
    <mergeCell ref="B52:B53"/>
    <mergeCell ref="L52:L53"/>
    <mergeCell ref="A43:A53"/>
    <mergeCell ref="B43:B44"/>
    <mergeCell ref="L43:L44"/>
    <mergeCell ref="B46:B47"/>
    <mergeCell ref="L46:L47"/>
    <mergeCell ref="B49:B50"/>
    <mergeCell ref="L49:L5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2.7109375" style="0" customWidth="1"/>
    <col min="2" max="2" width="7.8515625" style="0" customWidth="1"/>
    <col min="3" max="3" width="10.28125" style="0" customWidth="1"/>
    <col min="4" max="4" width="9.8515625" style="0" bestFit="1" customWidth="1"/>
    <col min="5" max="5" width="13.140625" style="0" bestFit="1" customWidth="1"/>
    <col min="6" max="17" width="13.7109375" style="0" customWidth="1"/>
    <col min="18" max="18" width="13.8515625" style="0" bestFit="1" customWidth="1"/>
  </cols>
  <sheetData>
    <row r="1" ht="15.75">
      <c r="A1" s="7" t="s">
        <v>41</v>
      </c>
    </row>
    <row r="2" ht="12.75">
      <c r="A2" s="10" t="s">
        <v>42</v>
      </c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6"/>
      <c r="B5" s="6"/>
      <c r="C5" s="6"/>
      <c r="D5" s="6"/>
      <c r="E5" s="6"/>
      <c r="F5" s="87" t="s">
        <v>6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30" customHeight="1">
      <c r="A6" s="11" t="s">
        <v>1</v>
      </c>
      <c r="B6" s="11" t="s">
        <v>4</v>
      </c>
      <c r="C6" s="11" t="s">
        <v>5</v>
      </c>
      <c r="D6" s="11" t="s">
        <v>2</v>
      </c>
      <c r="E6" s="11" t="s">
        <v>3</v>
      </c>
      <c r="F6" s="12" t="s">
        <v>43</v>
      </c>
      <c r="G6" s="12" t="s">
        <v>44</v>
      </c>
      <c r="H6" s="12" t="s">
        <v>45</v>
      </c>
      <c r="I6" s="12" t="s">
        <v>46</v>
      </c>
      <c r="J6" s="12" t="s">
        <v>47</v>
      </c>
      <c r="K6" s="12" t="s">
        <v>48</v>
      </c>
      <c r="L6" s="12" t="s">
        <v>49</v>
      </c>
      <c r="M6" s="12" t="s">
        <v>50</v>
      </c>
      <c r="N6" s="12" t="s">
        <v>51</v>
      </c>
      <c r="O6" s="12" t="s">
        <v>52</v>
      </c>
      <c r="P6" s="12" t="s">
        <v>53</v>
      </c>
      <c r="Q6" s="12" t="s">
        <v>54</v>
      </c>
      <c r="R6" s="12" t="s">
        <v>55</v>
      </c>
    </row>
    <row r="7" spans="1:18" ht="12.75">
      <c r="A7" s="2" t="s">
        <v>9</v>
      </c>
      <c r="B7" s="4">
        <v>1</v>
      </c>
      <c r="C7" s="5">
        <v>336</v>
      </c>
      <c r="D7" s="2" t="s">
        <v>10</v>
      </c>
      <c r="E7" s="2" t="s">
        <v>11</v>
      </c>
      <c r="F7" s="3">
        <v>9840</v>
      </c>
      <c r="G7" s="3">
        <v>7104</v>
      </c>
      <c r="H7" s="3">
        <v>9480</v>
      </c>
      <c r="I7" s="3">
        <v>9132</v>
      </c>
      <c r="J7" s="3">
        <v>7068</v>
      </c>
      <c r="K7" s="3">
        <v>7176</v>
      </c>
      <c r="L7" s="3">
        <v>6242</v>
      </c>
      <c r="M7" s="3">
        <v>6866</v>
      </c>
      <c r="N7" s="3">
        <v>5498</v>
      </c>
      <c r="O7" s="3">
        <v>3818</v>
      </c>
      <c r="P7" s="3">
        <v>3770</v>
      </c>
      <c r="Q7" s="3">
        <v>2712</v>
      </c>
      <c r="R7" s="17">
        <f>SUM(F7:Q7)</f>
        <v>78706</v>
      </c>
    </row>
    <row r="8" spans="1:18" ht="12.75">
      <c r="A8" s="2" t="s">
        <v>18</v>
      </c>
      <c r="B8" s="4">
        <v>1</v>
      </c>
      <c r="C8" s="5">
        <v>28</v>
      </c>
      <c r="D8" s="2" t="s">
        <v>19</v>
      </c>
      <c r="E8" s="2" t="s">
        <v>11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1204</v>
      </c>
      <c r="R8" s="17">
        <f>SUM(F8:Q8)</f>
        <v>1204</v>
      </c>
    </row>
    <row r="9" spans="1:18" ht="12.75">
      <c r="A9" s="2" t="s">
        <v>14</v>
      </c>
      <c r="B9" s="4">
        <v>1</v>
      </c>
      <c r="C9" s="5">
        <v>168</v>
      </c>
      <c r="D9" s="2" t="s">
        <v>15</v>
      </c>
      <c r="E9" s="2" t="s">
        <v>16</v>
      </c>
      <c r="F9" s="3">
        <v>3786</v>
      </c>
      <c r="G9" s="3">
        <v>3619</v>
      </c>
      <c r="H9" s="3">
        <v>5142</v>
      </c>
      <c r="I9" s="3">
        <v>3283</v>
      </c>
      <c r="J9" s="3">
        <v>3048</v>
      </c>
      <c r="K9" s="3">
        <v>2106</v>
      </c>
      <c r="L9" s="3">
        <v>3036</v>
      </c>
      <c r="M9" s="3">
        <v>3372</v>
      </c>
      <c r="N9" s="3">
        <v>1638</v>
      </c>
      <c r="O9" s="3">
        <v>1212</v>
      </c>
      <c r="P9" s="3">
        <v>168</v>
      </c>
      <c r="Q9" s="3">
        <v>0</v>
      </c>
      <c r="R9" s="17">
        <f>SUM(F9:Q9)</f>
        <v>30410</v>
      </c>
    </row>
    <row r="10" spans="1:18" ht="12.75">
      <c r="A10" s="2" t="s">
        <v>21</v>
      </c>
      <c r="B10" s="4">
        <v>1</v>
      </c>
      <c r="C10" s="5">
        <v>28</v>
      </c>
      <c r="D10" s="2" t="s">
        <v>22</v>
      </c>
      <c r="E10" s="13" t="s">
        <v>16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142</v>
      </c>
      <c r="R10" s="17">
        <f>SUM(F10:Q10)</f>
        <v>142</v>
      </c>
    </row>
    <row r="11" spans="5:18" ht="14.25">
      <c r="E11" s="15" t="s">
        <v>56</v>
      </c>
      <c r="F11" s="16">
        <f>SUM(F7:F10)</f>
        <v>13626</v>
      </c>
      <c r="G11" s="16">
        <f aca="true" t="shared" si="0" ref="G11:R11">SUM(G7:G10)</f>
        <v>10723</v>
      </c>
      <c r="H11" s="16">
        <f t="shared" si="0"/>
        <v>14622</v>
      </c>
      <c r="I11" s="16">
        <f t="shared" si="0"/>
        <v>12415</v>
      </c>
      <c r="J11" s="16">
        <f t="shared" si="0"/>
        <v>10116</v>
      </c>
      <c r="K11" s="16">
        <f t="shared" si="0"/>
        <v>9282</v>
      </c>
      <c r="L11" s="16">
        <f t="shared" si="0"/>
        <v>9278</v>
      </c>
      <c r="M11" s="16">
        <f t="shared" si="0"/>
        <v>10238</v>
      </c>
      <c r="N11" s="16">
        <f t="shared" si="0"/>
        <v>7136</v>
      </c>
      <c r="O11" s="16">
        <f t="shared" si="0"/>
        <v>5030</v>
      </c>
      <c r="P11" s="16">
        <f t="shared" si="0"/>
        <v>3938</v>
      </c>
      <c r="Q11" s="16">
        <f t="shared" si="0"/>
        <v>4058</v>
      </c>
      <c r="R11" s="18">
        <f t="shared" si="0"/>
        <v>110462</v>
      </c>
    </row>
    <row r="13" spans="6:18" ht="12.75">
      <c r="F13" s="87" t="s">
        <v>57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30" customHeight="1">
      <c r="A14" s="11" t="s">
        <v>1</v>
      </c>
      <c r="B14" s="11" t="s">
        <v>4</v>
      </c>
      <c r="C14" s="11" t="s">
        <v>5</v>
      </c>
      <c r="D14" s="11" t="s">
        <v>2</v>
      </c>
      <c r="E14" s="11" t="s">
        <v>3</v>
      </c>
      <c r="F14" s="12" t="s">
        <v>43</v>
      </c>
      <c r="G14" s="12" t="s">
        <v>44</v>
      </c>
      <c r="H14" s="12" t="s">
        <v>45</v>
      </c>
      <c r="I14" s="12" t="s">
        <v>46</v>
      </c>
      <c r="J14" s="12" t="s">
        <v>47</v>
      </c>
      <c r="K14" s="12" t="s">
        <v>48</v>
      </c>
      <c r="L14" s="12" t="s">
        <v>49</v>
      </c>
      <c r="M14" s="12" t="s">
        <v>50</v>
      </c>
      <c r="N14" s="12" t="s">
        <v>51</v>
      </c>
      <c r="O14" s="12" t="s">
        <v>52</v>
      </c>
      <c r="P14" s="12" t="s">
        <v>53</v>
      </c>
      <c r="Q14" s="12" t="s">
        <v>54</v>
      </c>
      <c r="R14" s="12" t="s">
        <v>55</v>
      </c>
    </row>
    <row r="15" spans="1:18" ht="12.75">
      <c r="A15" s="2" t="s">
        <v>9</v>
      </c>
      <c r="B15" s="4">
        <v>1</v>
      </c>
      <c r="C15" s="5">
        <v>336</v>
      </c>
      <c r="D15" s="2" t="s">
        <v>10</v>
      </c>
      <c r="E15" s="2" t="s">
        <v>11</v>
      </c>
      <c r="F15" s="3">
        <v>12768</v>
      </c>
      <c r="G15" s="3">
        <v>12096</v>
      </c>
      <c r="H15" s="3">
        <v>14112</v>
      </c>
      <c r="I15" s="3">
        <v>13104</v>
      </c>
      <c r="J15" s="3">
        <v>10756</v>
      </c>
      <c r="K15" s="3">
        <v>7732</v>
      </c>
      <c r="L15" s="3">
        <v>5380</v>
      </c>
      <c r="M15" s="3">
        <v>7060</v>
      </c>
      <c r="N15" s="3">
        <v>6048</v>
      </c>
      <c r="O15" s="3">
        <v>3360</v>
      </c>
      <c r="P15" s="3">
        <v>4032</v>
      </c>
      <c r="Q15" s="22">
        <v>2016</v>
      </c>
      <c r="R15" s="16">
        <f>SUM(F15:Q15)</f>
        <v>98464</v>
      </c>
    </row>
    <row r="16" spans="1:18" ht="12.75">
      <c r="A16" s="2" t="s">
        <v>18</v>
      </c>
      <c r="B16" s="4">
        <v>1</v>
      </c>
      <c r="C16" s="5">
        <v>28</v>
      </c>
      <c r="D16" s="2" t="s">
        <v>19</v>
      </c>
      <c r="E16" s="2" t="s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112</v>
      </c>
      <c r="P16" s="3">
        <v>672</v>
      </c>
      <c r="Q16" s="22">
        <v>1486</v>
      </c>
      <c r="R16" s="16">
        <f>SUM(F16:Q16)</f>
        <v>2270</v>
      </c>
    </row>
    <row r="17" spans="1:18" ht="12.75">
      <c r="A17" s="2" t="s">
        <v>14</v>
      </c>
      <c r="B17" s="4">
        <v>1</v>
      </c>
      <c r="C17" s="5">
        <v>168</v>
      </c>
      <c r="D17" s="2" t="s">
        <v>15</v>
      </c>
      <c r="E17" s="2" t="s">
        <v>16</v>
      </c>
      <c r="F17" s="3">
        <v>6552</v>
      </c>
      <c r="G17" s="3">
        <v>5376</v>
      </c>
      <c r="H17" s="3">
        <v>6384</v>
      </c>
      <c r="I17" s="3">
        <v>5040</v>
      </c>
      <c r="J17" s="3">
        <v>4368</v>
      </c>
      <c r="K17" s="3">
        <v>4200</v>
      </c>
      <c r="L17" s="3">
        <v>3192</v>
      </c>
      <c r="M17" s="3">
        <v>3866</v>
      </c>
      <c r="N17" s="3">
        <v>3192</v>
      </c>
      <c r="O17" s="3">
        <v>1904</v>
      </c>
      <c r="P17" s="3">
        <v>1008</v>
      </c>
      <c r="Q17" s="22">
        <v>504</v>
      </c>
      <c r="R17" s="16">
        <f>SUM(F17:Q17)</f>
        <v>45586</v>
      </c>
    </row>
    <row r="18" spans="1:18" ht="12.75">
      <c r="A18" s="2" t="s">
        <v>21</v>
      </c>
      <c r="B18" s="4">
        <v>1</v>
      </c>
      <c r="C18" s="5">
        <v>28</v>
      </c>
      <c r="D18" s="2" t="s">
        <v>22</v>
      </c>
      <c r="E18" s="19" t="s">
        <v>16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616</v>
      </c>
      <c r="P18" s="20">
        <v>3584</v>
      </c>
      <c r="Q18" s="23">
        <v>5796</v>
      </c>
      <c r="R18" s="16">
        <f>SUM(F18:Q18)</f>
        <v>9996</v>
      </c>
    </row>
    <row r="19" spans="5:18" ht="14.25">
      <c r="E19" s="15" t="s">
        <v>56</v>
      </c>
      <c r="F19" s="16">
        <f>SUM(F15:F18)</f>
        <v>19320</v>
      </c>
      <c r="G19" s="16">
        <f aca="true" t="shared" si="1" ref="G19:R19">SUM(G15:G18)</f>
        <v>17472</v>
      </c>
      <c r="H19" s="16">
        <f t="shared" si="1"/>
        <v>20496</v>
      </c>
      <c r="I19" s="16">
        <f t="shared" si="1"/>
        <v>18144</v>
      </c>
      <c r="J19" s="16">
        <f t="shared" si="1"/>
        <v>15124</v>
      </c>
      <c r="K19" s="16">
        <f t="shared" si="1"/>
        <v>11932</v>
      </c>
      <c r="L19" s="16">
        <f t="shared" si="1"/>
        <v>8572</v>
      </c>
      <c r="M19" s="16">
        <f t="shared" si="1"/>
        <v>10926</v>
      </c>
      <c r="N19" s="16">
        <f t="shared" si="1"/>
        <v>9240</v>
      </c>
      <c r="O19" s="16">
        <f t="shared" si="1"/>
        <v>5992</v>
      </c>
      <c r="P19" s="16">
        <f t="shared" si="1"/>
        <v>9296</v>
      </c>
      <c r="Q19" s="16">
        <f t="shared" si="1"/>
        <v>9802</v>
      </c>
      <c r="R19" s="18">
        <f t="shared" si="1"/>
        <v>156316</v>
      </c>
    </row>
    <row r="21" spans="6:18" ht="12.75">
      <c r="F21" s="87" t="s">
        <v>58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30" customHeight="1">
      <c r="A22" s="11" t="s">
        <v>1</v>
      </c>
      <c r="B22" s="11" t="s">
        <v>4</v>
      </c>
      <c r="C22" s="11" t="s">
        <v>5</v>
      </c>
      <c r="D22" s="11" t="s">
        <v>2</v>
      </c>
      <c r="E22" s="11" t="s">
        <v>3</v>
      </c>
      <c r="F22" s="12" t="s">
        <v>43</v>
      </c>
      <c r="G22" s="12" t="s">
        <v>44</v>
      </c>
      <c r="H22" s="12" t="s">
        <v>45</v>
      </c>
      <c r="I22" s="12" t="s">
        <v>46</v>
      </c>
      <c r="J22" s="12" t="s">
        <v>47</v>
      </c>
      <c r="K22" s="12" t="s">
        <v>48</v>
      </c>
      <c r="L22" s="12" t="s">
        <v>49</v>
      </c>
      <c r="M22" s="12" t="s">
        <v>50</v>
      </c>
      <c r="N22" s="12" t="s">
        <v>51</v>
      </c>
      <c r="O22" s="12" t="s">
        <v>52</v>
      </c>
      <c r="P22" s="12" t="s">
        <v>53</v>
      </c>
      <c r="Q22" s="12" t="s">
        <v>54</v>
      </c>
      <c r="R22" s="12" t="s">
        <v>55</v>
      </c>
    </row>
    <row r="23" spans="1:18" ht="12.75">
      <c r="A23" s="2" t="s">
        <v>9</v>
      </c>
      <c r="B23" s="4">
        <v>1</v>
      </c>
      <c r="C23" s="5">
        <v>336</v>
      </c>
      <c r="D23" s="2" t="s">
        <v>10</v>
      </c>
      <c r="E23" s="2" t="s">
        <v>11</v>
      </c>
      <c r="F23" s="3">
        <v>360</v>
      </c>
      <c r="G23" s="3">
        <v>360</v>
      </c>
      <c r="H23" s="3">
        <v>672</v>
      </c>
      <c r="I23" s="3">
        <v>1680</v>
      </c>
      <c r="J23" s="3">
        <v>672</v>
      </c>
      <c r="K23" s="3">
        <v>672</v>
      </c>
      <c r="L23" s="3">
        <v>1344</v>
      </c>
      <c r="M23" s="3">
        <v>1008</v>
      </c>
      <c r="N23" s="3">
        <v>336</v>
      </c>
      <c r="O23" s="3">
        <v>0</v>
      </c>
      <c r="P23" s="3">
        <v>336</v>
      </c>
      <c r="Q23" s="22">
        <v>672</v>
      </c>
      <c r="R23" s="16">
        <f>SUM(F23:Q23)</f>
        <v>8112</v>
      </c>
    </row>
    <row r="24" spans="1:18" ht="12.75">
      <c r="A24" s="2" t="s">
        <v>18</v>
      </c>
      <c r="B24" s="4">
        <v>1</v>
      </c>
      <c r="C24" s="5">
        <v>28</v>
      </c>
      <c r="D24" s="2" t="s">
        <v>19</v>
      </c>
      <c r="E24" s="2" t="s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224</v>
      </c>
      <c r="Q24" s="22">
        <v>224</v>
      </c>
      <c r="R24" s="16">
        <f>SUM(F24:Q24)</f>
        <v>448</v>
      </c>
    </row>
    <row r="25" spans="1:18" ht="12.75">
      <c r="A25" s="2" t="s">
        <v>14</v>
      </c>
      <c r="B25" s="4">
        <v>1</v>
      </c>
      <c r="C25" s="5">
        <v>168</v>
      </c>
      <c r="D25" s="2" t="s">
        <v>15</v>
      </c>
      <c r="E25" s="2" t="s">
        <v>16</v>
      </c>
      <c r="F25" s="3">
        <v>1548</v>
      </c>
      <c r="G25" s="3">
        <v>1212</v>
      </c>
      <c r="H25" s="3">
        <v>336</v>
      </c>
      <c r="I25" s="3">
        <v>464</v>
      </c>
      <c r="J25" s="3">
        <v>464</v>
      </c>
      <c r="K25" s="3">
        <v>1008</v>
      </c>
      <c r="L25" s="3">
        <v>504</v>
      </c>
      <c r="M25" s="3">
        <v>1008</v>
      </c>
      <c r="N25" s="3">
        <v>336</v>
      </c>
      <c r="O25" s="3">
        <v>504</v>
      </c>
      <c r="P25" s="3">
        <v>168</v>
      </c>
      <c r="Q25" s="22">
        <v>168</v>
      </c>
      <c r="R25" s="16">
        <f>SUM(F25:Q25)</f>
        <v>7720</v>
      </c>
    </row>
    <row r="26" spans="1:18" ht="12.75">
      <c r="A26" s="2" t="s">
        <v>21</v>
      </c>
      <c r="B26" s="4">
        <v>1</v>
      </c>
      <c r="C26" s="5">
        <v>28</v>
      </c>
      <c r="D26" s="2" t="s">
        <v>22</v>
      </c>
      <c r="E26" s="13" t="s">
        <v>16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252</v>
      </c>
      <c r="P26" s="14">
        <v>560</v>
      </c>
      <c r="Q26" s="24">
        <v>896</v>
      </c>
      <c r="R26" s="16">
        <f>SUM(F26:Q26)</f>
        <v>1708</v>
      </c>
    </row>
    <row r="27" spans="5:18" ht="14.25">
      <c r="E27" s="15" t="s">
        <v>56</v>
      </c>
      <c r="F27" s="16">
        <f>SUM(F23:F26)</f>
        <v>1908</v>
      </c>
      <c r="G27" s="16">
        <f aca="true" t="shared" si="2" ref="G27:R27">SUM(G23:G26)</f>
        <v>1572</v>
      </c>
      <c r="H27" s="16">
        <f t="shared" si="2"/>
        <v>1008</v>
      </c>
      <c r="I27" s="16">
        <f t="shared" si="2"/>
        <v>2144</v>
      </c>
      <c r="J27" s="16">
        <f t="shared" si="2"/>
        <v>1136</v>
      </c>
      <c r="K27" s="16">
        <f t="shared" si="2"/>
        <v>1680</v>
      </c>
      <c r="L27" s="16">
        <f t="shared" si="2"/>
        <v>1848</v>
      </c>
      <c r="M27" s="16">
        <f t="shared" si="2"/>
        <v>2016</v>
      </c>
      <c r="N27" s="16">
        <f t="shared" si="2"/>
        <v>672</v>
      </c>
      <c r="O27" s="16">
        <f t="shared" si="2"/>
        <v>756</v>
      </c>
      <c r="P27" s="16">
        <f t="shared" si="2"/>
        <v>1288</v>
      </c>
      <c r="Q27" s="16">
        <f t="shared" si="2"/>
        <v>1960</v>
      </c>
      <c r="R27" s="18">
        <f t="shared" si="2"/>
        <v>17988</v>
      </c>
    </row>
    <row r="29" spans="6:18" ht="12.75">
      <c r="F29" s="87" t="s">
        <v>58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30" customHeight="1">
      <c r="A30" s="11" t="s">
        <v>1</v>
      </c>
      <c r="B30" s="11" t="s">
        <v>4</v>
      </c>
      <c r="C30" s="11" t="s">
        <v>5</v>
      </c>
      <c r="D30" s="11" t="s">
        <v>2</v>
      </c>
      <c r="E30" s="11" t="s">
        <v>3</v>
      </c>
      <c r="F30" s="12" t="s">
        <v>43</v>
      </c>
      <c r="G30" s="12" t="s">
        <v>44</v>
      </c>
      <c r="H30" s="12" t="s">
        <v>45</v>
      </c>
      <c r="I30" s="12" t="s">
        <v>46</v>
      </c>
      <c r="J30" s="12" t="s">
        <v>47</v>
      </c>
      <c r="K30" s="12" t="s">
        <v>48</v>
      </c>
      <c r="L30" s="12" t="s">
        <v>49</v>
      </c>
      <c r="M30" s="12" t="s">
        <v>50</v>
      </c>
      <c r="N30" s="12" t="s">
        <v>51</v>
      </c>
      <c r="O30" s="12" t="s">
        <v>52</v>
      </c>
      <c r="P30" s="12" t="s">
        <v>53</v>
      </c>
      <c r="Q30" s="12" t="s">
        <v>54</v>
      </c>
      <c r="R30" s="12" t="s">
        <v>55</v>
      </c>
    </row>
    <row r="31" spans="1:18" ht="12.75">
      <c r="A31" s="2" t="s">
        <v>9</v>
      </c>
      <c r="B31" s="4">
        <v>1</v>
      </c>
      <c r="C31" s="5">
        <v>336</v>
      </c>
      <c r="D31" s="2" t="s">
        <v>10</v>
      </c>
      <c r="E31" s="25" t="s">
        <v>11</v>
      </c>
      <c r="F31" s="21">
        <f>F7+F15+F23</f>
        <v>22968</v>
      </c>
      <c r="G31" s="21">
        <f aca="true" t="shared" si="3" ref="G31:Q31">G7+G15+G23</f>
        <v>19560</v>
      </c>
      <c r="H31" s="21">
        <f t="shared" si="3"/>
        <v>24264</v>
      </c>
      <c r="I31" s="21">
        <f t="shared" si="3"/>
        <v>23916</v>
      </c>
      <c r="J31" s="21">
        <f t="shared" si="3"/>
        <v>18496</v>
      </c>
      <c r="K31" s="21">
        <f t="shared" si="3"/>
        <v>15580</v>
      </c>
      <c r="L31" s="21">
        <f t="shared" si="3"/>
        <v>12966</v>
      </c>
      <c r="M31" s="21">
        <f t="shared" si="3"/>
        <v>14934</v>
      </c>
      <c r="N31" s="21">
        <f t="shared" si="3"/>
        <v>11882</v>
      </c>
      <c r="O31" s="21">
        <f t="shared" si="3"/>
        <v>7178</v>
      </c>
      <c r="P31" s="21">
        <f t="shared" si="3"/>
        <v>8138</v>
      </c>
      <c r="Q31" s="21">
        <f t="shared" si="3"/>
        <v>5400</v>
      </c>
      <c r="R31" s="16">
        <f>SUM(F31:Q31)</f>
        <v>185282</v>
      </c>
    </row>
    <row r="32" spans="1:18" ht="12.75">
      <c r="A32" s="2" t="s">
        <v>18</v>
      </c>
      <c r="B32" s="4">
        <v>1</v>
      </c>
      <c r="C32" s="5">
        <v>28</v>
      </c>
      <c r="D32" s="2" t="s">
        <v>19</v>
      </c>
      <c r="E32" s="25" t="s">
        <v>11</v>
      </c>
      <c r="F32" s="21">
        <f aca="true" t="shared" si="4" ref="F32:Q34">F8+F16+F24</f>
        <v>0</v>
      </c>
      <c r="G32" s="21">
        <f t="shared" si="4"/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1">
        <f t="shared" si="4"/>
        <v>0</v>
      </c>
      <c r="L32" s="21">
        <f t="shared" si="4"/>
        <v>0</v>
      </c>
      <c r="M32" s="21">
        <f t="shared" si="4"/>
        <v>0</v>
      </c>
      <c r="N32" s="21">
        <f t="shared" si="4"/>
        <v>0</v>
      </c>
      <c r="O32" s="21">
        <f t="shared" si="4"/>
        <v>112</v>
      </c>
      <c r="P32" s="21">
        <f t="shared" si="4"/>
        <v>896</v>
      </c>
      <c r="Q32" s="21">
        <f t="shared" si="4"/>
        <v>2914</v>
      </c>
      <c r="R32" s="16">
        <f>SUM(F32:Q32)</f>
        <v>3922</v>
      </c>
    </row>
    <row r="33" spans="1:18" ht="12.75">
      <c r="A33" s="2" t="s">
        <v>14</v>
      </c>
      <c r="B33" s="4">
        <v>1</v>
      </c>
      <c r="C33" s="5">
        <v>168</v>
      </c>
      <c r="D33" s="2" t="s">
        <v>15</v>
      </c>
      <c r="E33" s="25" t="s">
        <v>16</v>
      </c>
      <c r="F33" s="21">
        <f t="shared" si="4"/>
        <v>11886</v>
      </c>
      <c r="G33" s="21">
        <f t="shared" si="4"/>
        <v>10207</v>
      </c>
      <c r="H33" s="21">
        <f t="shared" si="4"/>
        <v>11862</v>
      </c>
      <c r="I33" s="21">
        <f t="shared" si="4"/>
        <v>8787</v>
      </c>
      <c r="J33" s="21">
        <f t="shared" si="4"/>
        <v>7880</v>
      </c>
      <c r="K33" s="21">
        <f t="shared" si="4"/>
        <v>7314</v>
      </c>
      <c r="L33" s="21">
        <f t="shared" si="4"/>
        <v>6732</v>
      </c>
      <c r="M33" s="21">
        <f t="shared" si="4"/>
        <v>8246</v>
      </c>
      <c r="N33" s="21">
        <f t="shared" si="4"/>
        <v>5166</v>
      </c>
      <c r="O33" s="21">
        <f t="shared" si="4"/>
        <v>3620</v>
      </c>
      <c r="P33" s="21">
        <f t="shared" si="4"/>
        <v>1344</v>
      </c>
      <c r="Q33" s="21">
        <f t="shared" si="4"/>
        <v>672</v>
      </c>
      <c r="R33" s="16">
        <f>SUM(F33:Q33)</f>
        <v>83716</v>
      </c>
    </row>
    <row r="34" spans="1:18" ht="12.75">
      <c r="A34" s="2" t="s">
        <v>21</v>
      </c>
      <c r="B34" s="4">
        <v>1</v>
      </c>
      <c r="C34" s="5">
        <v>28</v>
      </c>
      <c r="D34" s="2" t="s">
        <v>22</v>
      </c>
      <c r="E34" s="26" t="s">
        <v>16</v>
      </c>
      <c r="F34" s="27">
        <f t="shared" si="4"/>
        <v>0</v>
      </c>
      <c r="G34" s="27">
        <f t="shared" si="4"/>
        <v>0</v>
      </c>
      <c r="H34" s="27">
        <f t="shared" si="4"/>
        <v>0</v>
      </c>
      <c r="I34" s="27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  <c r="N34" s="27">
        <f t="shared" si="4"/>
        <v>0</v>
      </c>
      <c r="O34" s="27">
        <f t="shared" si="4"/>
        <v>868</v>
      </c>
      <c r="P34" s="27">
        <f t="shared" si="4"/>
        <v>4144</v>
      </c>
      <c r="Q34" s="27">
        <f t="shared" si="4"/>
        <v>6834</v>
      </c>
      <c r="R34" s="16">
        <f>SUM(F34:Q34)</f>
        <v>11846</v>
      </c>
    </row>
    <row r="35" spans="5:18" ht="14.25">
      <c r="E35" s="15" t="s">
        <v>56</v>
      </c>
      <c r="F35" s="16">
        <f>SUM(F31:F34)</f>
        <v>34854</v>
      </c>
      <c r="G35" s="16">
        <f aca="true" t="shared" si="5" ref="G35:R35">SUM(G31:G34)</f>
        <v>29767</v>
      </c>
      <c r="H35" s="16">
        <f t="shared" si="5"/>
        <v>36126</v>
      </c>
      <c r="I35" s="16">
        <f t="shared" si="5"/>
        <v>32703</v>
      </c>
      <c r="J35" s="16">
        <f t="shared" si="5"/>
        <v>26376</v>
      </c>
      <c r="K35" s="16">
        <f t="shared" si="5"/>
        <v>22894</v>
      </c>
      <c r="L35" s="16">
        <f t="shared" si="5"/>
        <v>19698</v>
      </c>
      <c r="M35" s="16">
        <f t="shared" si="5"/>
        <v>23180</v>
      </c>
      <c r="N35" s="16">
        <f t="shared" si="5"/>
        <v>17048</v>
      </c>
      <c r="O35" s="16">
        <f t="shared" si="5"/>
        <v>11778</v>
      </c>
      <c r="P35" s="16">
        <f t="shared" si="5"/>
        <v>14522</v>
      </c>
      <c r="Q35" s="16">
        <f t="shared" si="5"/>
        <v>15820</v>
      </c>
      <c r="R35" s="18">
        <f t="shared" si="5"/>
        <v>284766</v>
      </c>
    </row>
  </sheetData>
  <sheetProtection/>
  <mergeCells count="4">
    <mergeCell ref="F5:R5"/>
    <mergeCell ref="F13:R13"/>
    <mergeCell ref="F21:R21"/>
    <mergeCell ref="F29:R29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20.8515625" style="0" bestFit="1" customWidth="1"/>
    <col min="3" max="3" width="9.8515625" style="0" bestFit="1" customWidth="1"/>
    <col min="4" max="4" width="13.140625" style="0" bestFit="1" customWidth="1"/>
    <col min="5" max="5" width="8.7109375" style="0" bestFit="1" customWidth="1"/>
    <col min="6" max="6" width="12.00390625" style="0" bestFit="1" customWidth="1"/>
    <col min="7" max="7" width="19.57421875" style="0" bestFit="1" customWidth="1"/>
    <col min="8" max="8" width="14.28125" style="0" bestFit="1" customWidth="1"/>
    <col min="9" max="9" width="7.7109375" style="0" bestFit="1" customWidth="1"/>
  </cols>
  <sheetData>
    <row r="1" ht="15.75">
      <c r="A1" s="7" t="s">
        <v>40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8" t="s">
        <v>1</v>
      </c>
      <c r="B3" s="8" t="s">
        <v>0</v>
      </c>
      <c r="C3" s="8" t="s">
        <v>2</v>
      </c>
      <c r="D3" s="8" t="s">
        <v>3</v>
      </c>
      <c r="E3" s="8" t="s">
        <v>39</v>
      </c>
      <c r="F3" s="8" t="s">
        <v>24</v>
      </c>
      <c r="G3" s="8" t="s">
        <v>25</v>
      </c>
      <c r="H3" s="8" t="s">
        <v>26</v>
      </c>
      <c r="I3" s="8" t="s">
        <v>27</v>
      </c>
    </row>
    <row r="4" spans="1:9" ht="12.75">
      <c r="A4" s="2" t="s">
        <v>9</v>
      </c>
      <c r="B4" s="2" t="s">
        <v>8</v>
      </c>
      <c r="C4" s="2" t="s">
        <v>10</v>
      </c>
      <c r="D4" s="2" t="s">
        <v>11</v>
      </c>
      <c r="E4" s="2" t="s">
        <v>7</v>
      </c>
      <c r="F4" s="2" t="s">
        <v>28</v>
      </c>
      <c r="G4" s="2" t="s">
        <v>29</v>
      </c>
      <c r="H4" s="9" t="s">
        <v>30</v>
      </c>
      <c r="I4" s="9" t="s">
        <v>31</v>
      </c>
    </row>
    <row r="5" spans="1:9" ht="12.75">
      <c r="A5" s="2" t="s">
        <v>9</v>
      </c>
      <c r="B5" s="2" t="s">
        <v>8</v>
      </c>
      <c r="C5" s="2" t="s">
        <v>10</v>
      </c>
      <c r="D5" s="2" t="s">
        <v>11</v>
      </c>
      <c r="E5" s="2" t="s">
        <v>12</v>
      </c>
      <c r="F5" s="2" t="s">
        <v>28</v>
      </c>
      <c r="G5" s="2" t="s">
        <v>29</v>
      </c>
      <c r="H5" s="9" t="s">
        <v>30</v>
      </c>
      <c r="I5" s="9" t="s">
        <v>31</v>
      </c>
    </row>
    <row r="6" spans="1:9" ht="12.75">
      <c r="A6" s="2" t="s">
        <v>14</v>
      </c>
      <c r="B6" s="2" t="s">
        <v>13</v>
      </c>
      <c r="C6" s="2" t="s">
        <v>15</v>
      </c>
      <c r="D6" s="2" t="s">
        <v>16</v>
      </c>
      <c r="E6" s="2" t="s">
        <v>7</v>
      </c>
      <c r="F6" s="2" t="s">
        <v>32</v>
      </c>
      <c r="G6" s="2" t="s">
        <v>33</v>
      </c>
      <c r="H6" s="9" t="s">
        <v>30</v>
      </c>
      <c r="I6" s="9" t="s">
        <v>31</v>
      </c>
    </row>
    <row r="7" spans="1:9" ht="12.75">
      <c r="A7" s="2" t="s">
        <v>14</v>
      </c>
      <c r="B7" s="2" t="s">
        <v>13</v>
      </c>
      <c r="C7" s="2" t="s">
        <v>15</v>
      </c>
      <c r="D7" s="2" t="s">
        <v>16</v>
      </c>
      <c r="E7" s="2" t="s">
        <v>7</v>
      </c>
      <c r="F7" s="2" t="s">
        <v>34</v>
      </c>
      <c r="G7" s="2" t="s">
        <v>33</v>
      </c>
      <c r="H7" s="9" t="s">
        <v>30</v>
      </c>
      <c r="I7" s="9" t="s">
        <v>31</v>
      </c>
    </row>
    <row r="8" spans="1:9" ht="12.75">
      <c r="A8" s="2" t="s">
        <v>14</v>
      </c>
      <c r="B8" s="2" t="s">
        <v>13</v>
      </c>
      <c r="C8" s="2" t="s">
        <v>15</v>
      </c>
      <c r="D8" s="2" t="s">
        <v>16</v>
      </c>
      <c r="E8" s="2" t="s">
        <v>12</v>
      </c>
      <c r="F8" s="2" t="s">
        <v>32</v>
      </c>
      <c r="G8" s="2" t="s">
        <v>33</v>
      </c>
      <c r="H8" s="9" t="s">
        <v>30</v>
      </c>
      <c r="I8" s="9" t="s">
        <v>31</v>
      </c>
    </row>
    <row r="9" spans="1:9" ht="12.75">
      <c r="A9" s="2" t="s">
        <v>21</v>
      </c>
      <c r="B9" s="2" t="s">
        <v>20</v>
      </c>
      <c r="C9" s="2" t="s">
        <v>22</v>
      </c>
      <c r="D9" s="2" t="s">
        <v>16</v>
      </c>
      <c r="E9" s="2" t="s">
        <v>7</v>
      </c>
      <c r="F9" s="2" t="s">
        <v>35</v>
      </c>
      <c r="G9" s="2" t="s">
        <v>36</v>
      </c>
      <c r="H9" s="9" t="s">
        <v>30</v>
      </c>
      <c r="I9" s="9" t="s">
        <v>31</v>
      </c>
    </row>
    <row r="10" spans="1:9" ht="12.75">
      <c r="A10" s="2" t="s">
        <v>18</v>
      </c>
      <c r="B10" s="2" t="s">
        <v>17</v>
      </c>
      <c r="C10" s="2" t="s">
        <v>19</v>
      </c>
      <c r="D10" s="2" t="s">
        <v>11</v>
      </c>
      <c r="E10" s="2" t="s">
        <v>7</v>
      </c>
      <c r="F10" s="2" t="s">
        <v>37</v>
      </c>
      <c r="G10" s="2" t="s">
        <v>38</v>
      </c>
      <c r="H10" s="9" t="s">
        <v>30</v>
      </c>
      <c r="I10" s="9" t="s">
        <v>31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Briggs, Jeremy, W., CIV, DHA</dc:creator>
  <cp:keywords/>
  <dc:description/>
  <cp:lastModifiedBy>Briggs, Jeremy, W., CIV, OASD(HA)/TMA</cp:lastModifiedBy>
  <dcterms:created xsi:type="dcterms:W3CDTF">2014-03-08T20:47:45Z</dcterms:created>
  <dcterms:modified xsi:type="dcterms:W3CDTF">2014-03-08T20:47:46Z</dcterms:modified>
  <cp:category/>
  <cp:version/>
  <cp:contentType/>
  <cp:contentStatus/>
</cp:coreProperties>
</file>